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600" activeTab="1"/>
  </bookViews>
  <sheets>
    <sheet name="VENITURI" sheetId="1" r:id="rId1"/>
    <sheet name="CHELTUIELI" sheetId="2" r:id="rId2"/>
  </sheets>
  <definedNames>
    <definedName name="_xlnm.Database">#REF!</definedName>
    <definedName name="_xlnm.Print_Area" localSheetId="0">VENITURI!$A$1:$G$118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2" l="1"/>
  <c r="E16" i="1"/>
  <c r="F16" i="1"/>
  <c r="G16" i="1"/>
  <c r="D16" i="1"/>
  <c r="D237" i="2" l="1"/>
  <c r="E237" i="2"/>
  <c r="F237" i="2"/>
  <c r="G237" i="2"/>
  <c r="H237" i="2"/>
  <c r="C237" i="2"/>
  <c r="D59" i="1"/>
  <c r="E59" i="1"/>
  <c r="F59" i="1"/>
  <c r="G59" i="1"/>
  <c r="C59" i="1"/>
  <c r="D164" i="2" l="1"/>
  <c r="E164" i="2"/>
  <c r="F164" i="2"/>
  <c r="G164" i="2"/>
  <c r="H164" i="2"/>
  <c r="C164" i="2"/>
  <c r="D99" i="2" l="1"/>
  <c r="E99" i="2"/>
  <c r="F99" i="2"/>
  <c r="G99" i="2"/>
  <c r="H99" i="2"/>
  <c r="C99" i="2"/>
  <c r="D231" i="2" l="1"/>
  <c r="E231" i="2"/>
  <c r="F231" i="2"/>
  <c r="G231" i="2"/>
  <c r="H231" i="2"/>
  <c r="C231" i="2"/>
  <c r="D227" i="2"/>
  <c r="E227" i="2"/>
  <c r="F227" i="2"/>
  <c r="G227" i="2"/>
  <c r="H227" i="2"/>
  <c r="C227" i="2"/>
  <c r="D218" i="2"/>
  <c r="E218" i="2"/>
  <c r="F218" i="2"/>
  <c r="G218" i="2"/>
  <c r="H218" i="2"/>
  <c r="C218" i="2"/>
  <c r="D212" i="2"/>
  <c r="E212" i="2"/>
  <c r="F212" i="2"/>
  <c r="G212" i="2"/>
  <c r="H212" i="2"/>
  <c r="C212" i="2"/>
  <c r="D202" i="2"/>
  <c r="E202" i="2"/>
  <c r="F202" i="2"/>
  <c r="G202" i="2"/>
  <c r="H202" i="2"/>
  <c r="C202" i="2"/>
  <c r="D205" i="2"/>
  <c r="E205" i="2"/>
  <c r="F205" i="2"/>
  <c r="G205" i="2"/>
  <c r="H205" i="2"/>
  <c r="C205" i="2"/>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E199" i="2" l="1"/>
  <c r="C199" i="2"/>
  <c r="C223" i="2"/>
  <c r="H223" i="2"/>
  <c r="G223" i="2"/>
  <c r="G199" i="2"/>
  <c r="H199" i="2"/>
  <c r="E223" i="2"/>
  <c r="F223" i="2"/>
  <c r="F199" i="2"/>
  <c r="D223" i="2"/>
  <c r="D199" i="2"/>
  <c r="D254" i="2"/>
  <c r="D250" i="2" s="1"/>
  <c r="E254" i="2"/>
  <c r="E250" i="2" s="1"/>
  <c r="F254" i="2"/>
  <c r="F250" i="2" s="1"/>
  <c r="G254" i="2"/>
  <c r="H254" i="2"/>
  <c r="H250" i="2" s="1"/>
  <c r="C254" i="2"/>
  <c r="C250" i="2" s="1"/>
  <c r="G250" i="2" l="1"/>
  <c r="D97" i="1"/>
  <c r="E97" i="1"/>
  <c r="F97" i="1"/>
  <c r="G97" i="1"/>
  <c r="C97" i="1"/>
  <c r="D132" i="2" l="1"/>
  <c r="E132" i="2"/>
  <c r="F132" i="2"/>
  <c r="G132" i="2"/>
  <c r="H132" i="2"/>
  <c r="C132" i="2"/>
  <c r="C107" i="1" l="1"/>
  <c r="C105" i="1"/>
  <c r="C104" i="1" s="1"/>
  <c r="C103" i="1" s="1"/>
  <c r="C101" i="1"/>
  <c r="C94" i="1"/>
  <c r="C93" i="1" s="1"/>
  <c r="C91" i="1"/>
  <c r="C90" i="1"/>
  <c r="C100" i="1" l="1"/>
  <c r="D260" i="2"/>
  <c r="E260" i="2"/>
  <c r="F260" i="2"/>
  <c r="G260" i="2"/>
  <c r="H260" i="2"/>
  <c r="C260" i="2"/>
  <c r="D107" i="1"/>
  <c r="E107" i="1"/>
  <c r="F107" i="1"/>
  <c r="G107" i="1"/>
  <c r="D105" i="1"/>
  <c r="D104" i="1" s="1"/>
  <c r="D103" i="1" s="1"/>
  <c r="E105" i="1"/>
  <c r="E104" i="1" s="1"/>
  <c r="E103" i="1" s="1"/>
  <c r="F105" i="1"/>
  <c r="F104" i="1" s="1"/>
  <c r="F103" i="1" s="1"/>
  <c r="G105" i="1"/>
  <c r="G104" i="1" s="1"/>
  <c r="G103" i="1" s="1"/>
  <c r="D101" i="1"/>
  <c r="E101" i="1"/>
  <c r="F101" i="1"/>
  <c r="G101" i="1"/>
  <c r="D94" i="1"/>
  <c r="D93" i="1" s="1"/>
  <c r="E94" i="1"/>
  <c r="E93" i="1" s="1"/>
  <c r="F94" i="1"/>
  <c r="G94" i="1"/>
  <c r="G93" i="1" s="1"/>
  <c r="D91" i="1"/>
  <c r="D90" i="1" s="1"/>
  <c r="E91" i="1"/>
  <c r="E90" i="1" s="1"/>
  <c r="F91" i="1"/>
  <c r="G91" i="1"/>
  <c r="G90" i="1" s="1"/>
  <c r="D81" i="1"/>
  <c r="E81" i="1"/>
  <c r="F81" i="1"/>
  <c r="G81" i="1"/>
  <c r="D68" i="1"/>
  <c r="E68" i="1"/>
  <c r="F68" i="1"/>
  <c r="G68" i="1"/>
  <c r="D64" i="1"/>
  <c r="E64" i="1"/>
  <c r="F64" i="1"/>
  <c r="F58" i="1" s="1"/>
  <c r="G64" i="1"/>
  <c r="D58" i="1"/>
  <c r="E58" i="1"/>
  <c r="D56" i="1"/>
  <c r="E56" i="1"/>
  <c r="F56" i="1"/>
  <c r="G56" i="1"/>
  <c r="D54" i="1"/>
  <c r="D53" i="1" s="1"/>
  <c r="E54" i="1"/>
  <c r="E53" i="1" s="1"/>
  <c r="F54" i="1"/>
  <c r="G54" i="1"/>
  <c r="D29" i="1"/>
  <c r="D28" i="1" s="1"/>
  <c r="E29" i="1"/>
  <c r="E28" i="1" s="1"/>
  <c r="F29" i="1"/>
  <c r="G29" i="1"/>
  <c r="G28" i="1" s="1"/>
  <c r="D24" i="1"/>
  <c r="E24" i="1"/>
  <c r="F24" i="1"/>
  <c r="G24" i="1"/>
  <c r="G15" i="1" s="1"/>
  <c r="D9" i="1"/>
  <c r="E9" i="1"/>
  <c r="F9" i="1"/>
  <c r="G9" i="1"/>
  <c r="C81" i="1"/>
  <c r="C68" i="1"/>
  <c r="C64" i="1"/>
  <c r="C58" i="1"/>
  <c r="C56" i="1"/>
  <c r="C54" i="1"/>
  <c r="C29" i="1"/>
  <c r="C28" i="1" s="1"/>
  <c r="C24" i="1"/>
  <c r="C16" i="1"/>
  <c r="C9" i="1"/>
  <c r="F93" i="1" l="1"/>
  <c r="F90" i="1"/>
  <c r="F67" i="1"/>
  <c r="F53" i="1"/>
  <c r="F28" i="1"/>
  <c r="F15" i="1"/>
  <c r="E67" i="1"/>
  <c r="E66" i="1" s="1"/>
  <c r="E15" i="1"/>
  <c r="E14" i="1" s="1"/>
  <c r="D67" i="1"/>
  <c r="D66" i="1" s="1"/>
  <c r="D15" i="1"/>
  <c r="D14" i="1" s="1"/>
  <c r="C15" i="1"/>
  <c r="C14" i="1" s="1"/>
  <c r="C53" i="1"/>
  <c r="C52" i="1" s="1"/>
  <c r="C67" i="1"/>
  <c r="C66" i="1" s="1"/>
  <c r="E100" i="1"/>
  <c r="G100" i="1"/>
  <c r="D100" i="1"/>
  <c r="F100" i="1"/>
  <c r="G67" i="1"/>
  <c r="G66" i="1" s="1"/>
  <c r="G58" i="1"/>
  <c r="E52" i="1"/>
  <c r="F52" i="1"/>
  <c r="D52" i="1"/>
  <c r="G53" i="1"/>
  <c r="G14" i="1"/>
  <c r="C8" i="1" l="1"/>
  <c r="C7" i="1" s="1"/>
  <c r="F66" i="1"/>
  <c r="G52" i="1"/>
  <c r="G8" i="1" s="1"/>
  <c r="G7" i="1" s="1"/>
  <c r="F14" i="1"/>
  <c r="D8" i="1"/>
  <c r="D7" i="1" s="1"/>
  <c r="E8" i="1"/>
  <c r="E7" i="1" s="1"/>
  <c r="F8" i="1" l="1"/>
  <c r="D267" i="2"/>
  <c r="D266" i="2" s="1"/>
  <c r="D265" i="2" s="1"/>
  <c r="D264" i="2" s="1"/>
  <c r="D263" i="2" s="1"/>
  <c r="E267" i="2"/>
  <c r="E266" i="2" s="1"/>
  <c r="E265" i="2" s="1"/>
  <c r="E264" i="2" s="1"/>
  <c r="E263" i="2" s="1"/>
  <c r="F267" i="2"/>
  <c r="F266" i="2" s="1"/>
  <c r="F265" i="2" s="1"/>
  <c r="F264" i="2" s="1"/>
  <c r="F263" i="2" s="1"/>
  <c r="G267" i="2"/>
  <c r="H267" i="2"/>
  <c r="H266" i="2" s="1"/>
  <c r="H265" i="2" s="1"/>
  <c r="H264" i="2" s="1"/>
  <c r="H263" i="2" s="1"/>
  <c r="D268" i="2"/>
  <c r="E268" i="2"/>
  <c r="F268" i="2"/>
  <c r="G268" i="2"/>
  <c r="H268" i="2"/>
  <c r="G249" i="2"/>
  <c r="F249" i="2"/>
  <c r="F248" i="2" s="1"/>
  <c r="D249" i="2"/>
  <c r="D248" i="2" s="1"/>
  <c r="E249" i="2"/>
  <c r="E248" i="2" s="1"/>
  <c r="H249" i="2"/>
  <c r="H248" i="2" s="1"/>
  <c r="D98" i="2"/>
  <c r="D91" i="2" s="1"/>
  <c r="E98" i="2"/>
  <c r="E91" i="2" s="1"/>
  <c r="F98" i="2"/>
  <c r="F91" i="2" s="1"/>
  <c r="G98" i="2"/>
  <c r="H98" i="2"/>
  <c r="H91" i="2" s="1"/>
  <c r="C98" i="2"/>
  <c r="C91" i="2" s="1"/>
  <c r="G91" i="2" l="1"/>
  <c r="F7" i="1"/>
  <c r="G266" i="2"/>
  <c r="G248" i="2"/>
  <c r="D289" i="2"/>
  <c r="D288" i="2" s="1"/>
  <c r="D287" i="2" s="1"/>
  <c r="D286" i="2" s="1"/>
  <c r="D285" i="2" s="1"/>
  <c r="D284"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D283" i="2"/>
  <c r="D282" i="2" s="1"/>
  <c r="D281" i="2" s="1"/>
  <c r="H283" i="2"/>
  <c r="H282" i="2" s="1"/>
  <c r="H281" i="2" s="1"/>
  <c r="H285" i="2"/>
  <c r="H284" i="2" s="1"/>
  <c r="D277" i="2"/>
  <c r="E277" i="2"/>
  <c r="F277" i="2"/>
  <c r="G277" i="2"/>
  <c r="H277" i="2"/>
  <c r="D273" i="2"/>
  <c r="E273" i="2"/>
  <c r="F273" i="2"/>
  <c r="G273" i="2"/>
  <c r="H273" i="2"/>
  <c r="D247" i="2"/>
  <c r="D18" i="2" s="1"/>
  <c r="E247" i="2"/>
  <c r="E18" i="2" s="1"/>
  <c r="F247" i="2"/>
  <c r="F18" i="2" s="1"/>
  <c r="G247" i="2"/>
  <c r="H247" i="2"/>
  <c r="H18" i="2" s="1"/>
  <c r="E12" i="2"/>
  <c r="D12" i="2"/>
  <c r="F12" i="2"/>
  <c r="H12" i="2"/>
  <c r="F222" i="2"/>
  <c r="G222" i="2"/>
  <c r="D222" i="2"/>
  <c r="E222" i="2"/>
  <c r="H222" i="2"/>
  <c r="E177" i="2"/>
  <c r="H177" i="2"/>
  <c r="D177" i="2"/>
  <c r="D159" i="2"/>
  <c r="D141" i="2" s="1"/>
  <c r="E159" i="2"/>
  <c r="E141" i="2" s="1"/>
  <c r="F159" i="2"/>
  <c r="F141" i="2" s="1"/>
  <c r="G159" i="2"/>
  <c r="H159" i="2"/>
  <c r="H141" i="2" s="1"/>
  <c r="E107" i="2"/>
  <c r="G107" i="2"/>
  <c r="D107" i="2"/>
  <c r="F107" i="2"/>
  <c r="H107" i="2"/>
  <c r="F79" i="2"/>
  <c r="F17" i="2" s="1"/>
  <c r="D80" i="2"/>
  <c r="D79" i="2" s="1"/>
  <c r="E80" i="2"/>
  <c r="E79" i="2" s="1"/>
  <c r="F80" i="2"/>
  <c r="G80" i="2"/>
  <c r="H80" i="2"/>
  <c r="H79" i="2" s="1"/>
  <c r="D75" i="2"/>
  <c r="D15" i="2" s="1"/>
  <c r="E75" i="2"/>
  <c r="E15" i="2" s="1"/>
  <c r="F75" i="2"/>
  <c r="F15" i="2" s="1"/>
  <c r="G75" i="2"/>
  <c r="H75" i="2"/>
  <c r="H15" i="2" s="1"/>
  <c r="D73" i="2"/>
  <c r="D72" i="2" s="1"/>
  <c r="D11" i="2" s="1"/>
  <c r="E73" i="2"/>
  <c r="E72" i="2" s="1"/>
  <c r="E11" i="2" s="1"/>
  <c r="F73" i="2"/>
  <c r="F72" i="2" s="1"/>
  <c r="F11" i="2" s="1"/>
  <c r="G73" i="2"/>
  <c r="H73" i="2"/>
  <c r="H72" i="2" s="1"/>
  <c r="H11" i="2" s="1"/>
  <c r="D69" i="2"/>
  <c r="E69" i="2"/>
  <c r="F69" i="2"/>
  <c r="G69" i="2"/>
  <c r="H69" i="2"/>
  <c r="D61" i="2"/>
  <c r="E61" i="2"/>
  <c r="G61" i="2"/>
  <c r="H61" i="2"/>
  <c r="D59" i="2"/>
  <c r="E59" i="2"/>
  <c r="F59" i="2"/>
  <c r="G59" i="2"/>
  <c r="H59" i="2"/>
  <c r="D36" i="2"/>
  <c r="E36" i="2"/>
  <c r="F36" i="2"/>
  <c r="G36" i="2"/>
  <c r="H36" i="2"/>
  <c r="D34" i="2"/>
  <c r="E34" i="2"/>
  <c r="F34" i="2"/>
  <c r="G34" i="2"/>
  <c r="H34" i="2"/>
  <c r="D24" i="2"/>
  <c r="E24" i="2"/>
  <c r="F24" i="2"/>
  <c r="G24" i="2"/>
  <c r="H24" i="2"/>
  <c r="C289" i="2"/>
  <c r="C288" i="2" s="1"/>
  <c r="C287" i="2" s="1"/>
  <c r="C286" i="2" s="1"/>
  <c r="C285" i="2" s="1"/>
  <c r="C284" i="2" s="1"/>
  <c r="C283" i="2"/>
  <c r="C282" i="2" s="1"/>
  <c r="C281"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E272" i="2" l="1"/>
  <c r="E14" i="2" s="1"/>
  <c r="G15" i="2"/>
  <c r="G72" i="2"/>
  <c r="G265" i="2"/>
  <c r="G13" i="2" s="1"/>
  <c r="G12" i="2"/>
  <c r="G18" i="2"/>
  <c r="G141" i="2"/>
  <c r="G79" i="2"/>
  <c r="G283" i="2"/>
  <c r="G282" i="2" s="1"/>
  <c r="G281" i="2" s="1"/>
  <c r="C23" i="2"/>
  <c r="C78" i="2"/>
  <c r="C16" i="2" s="1"/>
  <c r="H272" i="2"/>
  <c r="H14" i="2" s="1"/>
  <c r="D272" i="2"/>
  <c r="D14" i="2" s="1"/>
  <c r="F283" i="2"/>
  <c r="F282" i="2" s="1"/>
  <c r="F281" i="2" s="1"/>
  <c r="F285" i="2"/>
  <c r="F284" i="2" s="1"/>
  <c r="E285" i="2"/>
  <c r="E284" i="2" s="1"/>
  <c r="H23" i="2"/>
  <c r="H9" i="2" s="1"/>
  <c r="D23" i="2"/>
  <c r="D9" i="2" s="1"/>
  <c r="F272" i="2"/>
  <c r="F14" i="2" s="1"/>
  <c r="G272" i="2"/>
  <c r="G14" i="2" s="1"/>
  <c r="E13" i="2"/>
  <c r="H13" i="2"/>
  <c r="F13" i="2"/>
  <c r="D13" i="2"/>
  <c r="G177" i="2"/>
  <c r="F177" i="2"/>
  <c r="F90" i="2"/>
  <c r="E90" i="2"/>
  <c r="E89" i="2" s="1"/>
  <c r="E53" i="2" s="1"/>
  <c r="E45" i="2" s="1"/>
  <c r="E44" i="2" s="1"/>
  <c r="H90" i="2"/>
  <c r="H89" i="2" s="1"/>
  <c r="H53" i="2" s="1"/>
  <c r="H45" i="2" s="1"/>
  <c r="H44" i="2" s="1"/>
  <c r="D90" i="2"/>
  <c r="D89" i="2" s="1"/>
  <c r="D53" i="2" s="1"/>
  <c r="D45" i="2" s="1"/>
  <c r="D44" i="2" s="1"/>
  <c r="E78" i="2"/>
  <c r="E16" i="2" s="1"/>
  <c r="E17" i="2"/>
  <c r="H78" i="2"/>
  <c r="H16" i="2" s="1"/>
  <c r="H17" i="2"/>
  <c r="D78" i="2"/>
  <c r="D16" i="2" s="1"/>
  <c r="D17" i="2"/>
  <c r="G17" i="2"/>
  <c r="G78" i="2"/>
  <c r="F78" i="2"/>
  <c r="F16" i="2" s="1"/>
  <c r="F23" i="2"/>
  <c r="F9" i="2" s="1"/>
  <c r="E23" i="2"/>
  <c r="E9" i="2" s="1"/>
  <c r="G23" i="2"/>
  <c r="C177" i="2"/>
  <c r="C222" i="2"/>
  <c r="C13" i="2"/>
  <c r="C272" i="2"/>
  <c r="C14" i="2" s="1"/>
  <c r="C9" i="2"/>
  <c r="C90" i="2"/>
  <c r="G90" i="2" l="1"/>
  <c r="G11" i="2"/>
  <c r="G9" i="2"/>
  <c r="G264" i="2"/>
  <c r="G16" i="2"/>
  <c r="C89" i="2"/>
  <c r="C53" i="2" s="1"/>
  <c r="C45" i="2" s="1"/>
  <c r="C44" i="2" s="1"/>
  <c r="C87" i="2" s="1"/>
  <c r="F89" i="2"/>
  <c r="F53" i="2" s="1"/>
  <c r="F45" i="2" s="1"/>
  <c r="F44" i="2" s="1"/>
  <c r="E10" i="2"/>
  <c r="E8" i="2" s="1"/>
  <c r="E7" i="2" s="1"/>
  <c r="E87" i="2"/>
  <c r="D10" i="2"/>
  <c r="D8" i="2" s="1"/>
  <c r="D7" i="2" s="1"/>
  <c r="D87" i="2"/>
  <c r="H10" i="2"/>
  <c r="H8" i="2" s="1"/>
  <c r="H7" i="2" s="1"/>
  <c r="H87" i="2"/>
  <c r="D22" i="2"/>
  <c r="D21" i="2" s="1"/>
  <c r="H22" i="2"/>
  <c r="H21" i="2" s="1"/>
  <c r="E22" i="2"/>
  <c r="E21" i="2" s="1"/>
  <c r="G89" i="2" l="1"/>
  <c r="G53" i="2" s="1"/>
  <c r="G263" i="2"/>
  <c r="D20" i="2"/>
  <c r="D19" i="2" s="1"/>
  <c r="C22" i="2"/>
  <c r="C21" i="2" s="1"/>
  <c r="C10" i="2"/>
  <c r="C20" i="2" s="1"/>
  <c r="C19" i="2" s="1"/>
  <c r="F10" i="2"/>
  <c r="F22" i="2"/>
  <c r="F21" i="2" s="1"/>
  <c r="F87" i="2"/>
  <c r="H20" i="2"/>
  <c r="H19" i="2" s="1"/>
  <c r="E20" i="2"/>
  <c r="E19" i="2" s="1"/>
  <c r="G45" i="2" l="1"/>
  <c r="C8" i="2"/>
  <c r="C7" i="2" s="1"/>
  <c r="F20" i="2"/>
  <c r="F19" i="2" s="1"/>
  <c r="F8" i="2"/>
  <c r="F7" i="2" s="1"/>
  <c r="G44" i="2" l="1"/>
  <c r="G10" i="2" l="1"/>
  <c r="G87" i="2"/>
  <c r="G22" i="2"/>
  <c r="G21" i="2" l="1"/>
  <c r="G8" i="2"/>
  <c r="G20" i="2"/>
  <c r="G7" i="2" l="1"/>
  <c r="G19" i="2"/>
</calcChain>
</file>

<file path=xl/sharedStrings.xml><?xml version="1.0" encoding="utf-8"?>
<sst xmlns="http://schemas.openxmlformats.org/spreadsheetml/2006/main" count="641" uniqueCount="525">
  <si>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</si>
  <si>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</si>
  <si>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</si>
  <si>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</si>
  <si>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</si>
  <si>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</si>
  <si>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</si>
  <si>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</si>
  <si>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</si>
  <si>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</si>
  <si>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</si>
  <si>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</si>
  <si>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</si>
  <si>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</si>
  <si>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</si>
  <si>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</si>
  <si>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</si>
  <si>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</si>
  <si>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</si>
  <si>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</si>
  <si>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</si>
  <si>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</si>
  <si>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</si>
  <si>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</si>
  <si>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</si>
  <si>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</si>
  <si>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</si>
  <si>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</si>
  <si>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</si>
  <si>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</si>
  <si>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</si>
  <si>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</si>
  <si>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</si>
  <si>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</si>
  <si>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</si>
  <si>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</si>
  <si>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</si>
  <si>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</si>
  <si>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</si>
  <si>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</si>
  <si>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</si>
  <si>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</si>
  <si>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</si>
  <si>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</si>
  <si>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</si>
  <si>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</si>
  <si>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</si>
  <si>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</si>
  <si>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</si>
  <si>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</si>
  <si>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</si>
  <si>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</si>
  <si>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</si>
  <si>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</si>
  <si>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</si>
  <si>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</si>
  <si>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</si>
  <si>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</si>
  <si>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</si>
  <si>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</si>
  <si>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</si>
  <si>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</si>
  <si>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</si>
  <si>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</si>
  <si>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</si>
  <si>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</si>
  <si>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</si>
  <si>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</si>
  <si>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</si>
  <si>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</si>
  <si>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</si>
  <si>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</si>
  <si>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</si>
  <si>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</si>
  <si>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</si>
  <si>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</si>
  <si>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</si>
  <si>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</si>
  <si>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</si>
  <si>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</si>
  <si>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</si>
  <si>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</si>
  <si>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</si>
  <si>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</si>
  <si>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</si>
  <si>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</si>
  <si>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</si>
  <si>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</si>
  <si>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</si>
  <si>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</si>
  <si>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</si>
  <si>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</si>
  <si>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</si>
  <si>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</si>
  <si>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</si>
  <si>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</si>
  <si>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</si>
  <si>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</si>
  <si>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</si>
  <si>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</si>
  <si>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</si>
  <si>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</si>
  <si>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</si>
  <si>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</si>
  <si>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</si>
  <si>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</si>
  <si>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</si>
  <si>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</si>
  <si>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</si>
  <si>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</si>
  <si>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</si>
  <si>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</si>
  <si>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</si>
  <si>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</si>
  <si>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</si>
  <si>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</si>
  <si>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</si>
  <si>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</si>
  <si>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</si>
  <si>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</si>
  <si>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</si>
  <si>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</si>
  <si>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</si>
  <si>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</si>
  <si>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</si>
  <si>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</si>
  <si>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</si>
  <si>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</si>
  <si>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</si>
  <si>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</si>
  <si>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</si>
  <si>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</si>
  <si>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</si>
  <si>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</si>
  <si>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</si>
  <si>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</si>
  <si>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</si>
  <si>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</si>
  <si>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</si>
  <si>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</si>
  <si>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</si>
  <si>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</si>
  <si>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</si>
  <si>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</si>
  <si>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</si>
  <si>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</si>
  <si>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</si>
  <si>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</si>
  <si>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</si>
  <si>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</si>
  <si>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</si>
  <si>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</si>
  <si>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</si>
  <si>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</si>
  <si>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</si>
  <si>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</si>
  <si>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</si>
  <si>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</si>
  <si>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</si>
  <si>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</si>
  <si>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</si>
  <si>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</si>
  <si>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</si>
  <si>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</si>
  <si>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</si>
  <si>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</si>
  <si>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</si>
  <si>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</si>
  <si>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</si>
  <si>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</si>
  <si>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</si>
  <si>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</si>
  <si>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</si>
  <si>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</si>
  <si>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</si>
  <si>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</si>
  <si>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</si>
  <si>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</si>
  <si>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</si>
  <si>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</si>
  <si>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</si>
  <si>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</si>
  <si>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</si>
  <si>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</si>
  <si>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</si>
  <si>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</si>
  <si>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</si>
  <si>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</si>
  <si>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</si>
  <si>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</si>
  <si>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</si>
  <si>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</si>
  <si>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</si>
  <si>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</si>
  <si>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</si>
  <si>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</si>
  <si>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</si>
  <si>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</si>
  <si>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</si>
  <si>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</si>
  <si>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</si>
  <si>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</si>
  <si>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</si>
  <si>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</si>
  <si>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</si>
  <si>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</si>
  <si>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</si>
  <si>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</si>
  <si>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</si>
  <si>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</si>
  <si>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</si>
  <si>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</si>
  <si>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</si>
  <si>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</si>
  <si>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</si>
  <si>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</si>
  <si>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</si>
  <si>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</si>
  <si>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</si>
  <si>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</si>
  <si>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</si>
  <si>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</si>
  <si>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</si>
  <si>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</si>
  <si>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</si>
  <si>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</si>
  <si>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</si>
  <si>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</si>
  <si>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</si>
  <si>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</si>
  <si>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</si>
  <si>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</si>
  <si>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</si>
  <si>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</si>
  <si>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</si>
  <si>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</si>
  <si>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</si>
  <si>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</si>
  <si>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</si>
  <si>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</si>
  <si>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</si>
  <si>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</si>
  <si>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</si>
  <si>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</si>
  <si>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</si>
  <si>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</si>
  <si>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</si>
  <si>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</si>
  <si>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</si>
  <si>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</si>
  <si>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</si>
  <si>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</si>
  <si>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</si>
  <si>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</si>
  <si>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</si>
  <si>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</si>
  <si>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</si>
  <si>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</si>
  <si>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</si>
  <si>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</si>
  <si>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</si>
  <si>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</si>
  <si>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</si>
  <si>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</si>
  <si>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</si>
  <si>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</si>
  <si>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</si>
  <si>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</si>
  <si>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</si>
  <si>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</si>
  <si>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</si>
  <si>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</si>
  <si>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</si>
  <si>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</si>
  <si>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</si>
  <si>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</si>
  <si>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</si>
  <si>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</si>
  <si>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</si>
  <si>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</si>
  <si>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</si>
  <si>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</si>
  <si>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</si>
  <si>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</si>
  <si>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</si>
  <si>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</si>
  <si>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</si>
  <si>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</si>
  <si>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</si>
  <si>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</si>
  <si>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</si>
  <si>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</si>
  <si>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</si>
  <si>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</si>
  <si>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</si>
  <si>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</si>
  <si>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</si>
  <si>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</si>
  <si>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</si>
  <si>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</si>
  <si>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</si>
  <si>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</si>
  <si>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</si>
  <si>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</si>
  <si>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</si>
  <si>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</si>
  <si>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</si>
  <si>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</si>
  <si>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</si>
  <si>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</si>
  <si>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</si>
  <si>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</si>
  <si>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</si>
  <si>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</si>
  <si>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</si>
  <si>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</si>
  <si>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</si>
  <si>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</si>
  <si>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</si>
  <si>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</si>
  <si>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</si>
  <si>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</si>
  <si>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</si>
  <si>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</si>
  <si>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</si>
  <si>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</si>
  <si>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</si>
  <si>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</si>
  <si>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</si>
  <si>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</si>
  <si>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</si>
  <si>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</si>
  <si>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</si>
  <si>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</si>
  <si>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</si>
  <si>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</si>
  <si>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</si>
  <si>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</si>
  <si>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</si>
  <si>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</si>
  <si>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</si>
  <si>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</si>
  <si>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</si>
  <si>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</si>
  <si>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</si>
  <si>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</si>
  <si>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</si>
  <si>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</si>
  <si>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</si>
  <si>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</si>
  <si>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</si>
  <si>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</si>
  <si>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</si>
  <si>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</si>
  <si>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</si>
  <si>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</si>
  <si>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</si>
  <si>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</si>
  <si>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</si>
  <si>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</si>
  <si>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</si>
  <si>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</si>
  <si>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</si>
  <si>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</si>
  <si>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</si>
  <si>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</si>
  <si>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</si>
  <si>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</si>
  <si>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</si>
  <si>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</si>
  <si>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</si>
  <si>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</si>
  <si>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</si>
  <si>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</si>
  <si>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</si>
  <si>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</si>
  <si>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</si>
  <si>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</si>
  <si>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</si>
  <si>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</si>
  <si>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</si>
  <si>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</si>
  <si>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</si>
  <si>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</si>
  <si>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</si>
  <si>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</si>
  <si>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</si>
  <si>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</si>
  <si>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</si>
  <si>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</si>
  <si>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</si>
  <si>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</si>
  <si>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</si>
  <si>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</si>
  <si>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</si>
  <si>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</si>
  <si>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</si>
  <si>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</si>
  <si>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</si>
  <si>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</si>
  <si>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</si>
  <si>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</si>
  <si>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</si>
  <si>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</si>
  <si>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</si>
  <si>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</si>
  <si>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</si>
  <si>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</si>
  <si>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</si>
  <si>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</si>
  <si>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</si>
  <si>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</si>
  <si>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</si>
  <si>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</si>
  <si>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</si>
  <si>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</si>
  <si>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</si>
  <si>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</si>
  <si>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</si>
  <si>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</si>
  <si>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</si>
  <si>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</si>
  <si>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</si>
  <si>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</si>
  <si>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</si>
  <si>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</si>
  <si>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</si>
  <si>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</si>
  <si>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</si>
  <si>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</si>
  <si>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</si>
  <si>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</si>
  <si>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</si>
  <si>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</si>
  <si>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</si>
  <si>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</si>
  <si>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</si>
  <si>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</si>
  <si>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</si>
  <si>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</si>
  <si>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</si>
  <si>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</si>
  <si>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</si>
  <si>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</si>
  <si>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</si>
  <si>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</si>
  <si>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</si>
  <si>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</si>
  <si>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</si>
  <si>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</si>
  <si>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</si>
  <si>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</si>
  <si>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</si>
  <si>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</si>
  <si>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</si>
  <si>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</si>
  <si>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</si>
  <si>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</si>
  <si>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</si>
  <si>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</si>
  <si>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</si>
  <si>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</si>
  <si>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</si>
  <si>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</si>
  <si>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</si>
  <si>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</si>
  <si>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</si>
  <si>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</si>
  <si>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</si>
  <si>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</si>
  <si>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</si>
  <si>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</si>
  <si>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</si>
  <si>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</si>
  <si>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</si>
  <si>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</si>
  <si>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</si>
  <si>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</si>
  <si>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</si>
  <si>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</si>
  <si>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</si>
  <si>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</si>
  <si>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</si>
  <si>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</si>
  <si>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</si>
  <si>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</si>
  <si>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</si>
  <si>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</si>
  <si>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</si>
  <si>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</si>
  <si>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</si>
  <si>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</si>
  <si>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</si>
  <si>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</si>
  <si>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</si>
  <si>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</si>
  <si>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</si>
  <si>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</si>
  <si>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</si>
  <si>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</si>
  <si>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</si>
  <si>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</si>
  <si>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</si>
  <si>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</si>
  <si>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</si>
  <si>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</si>
  <si>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</si>
  <si>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</si>
  <si>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</si>
  <si>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</si>
  <si>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</si>
  <si>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</si>
  <si>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</si>
  <si>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</si>
  <si>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</si>
  <si>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</si>
  <si>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</si>
  <si>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CONT DE EXECUTIE VENITURI SEPTEMBRIE 2022</t>
  </si>
  <si>
    <t>CONT DE EXECUTIE CHELTUIELI SEPTEMBRIE  2022</t>
  </si>
  <si>
    <t>~ Suma corespunzatoare alocaţiei de hrană din unităţile sanitare publice</t>
  </si>
  <si>
    <t>20.05.03.07</t>
  </si>
  <si>
    <t>Contributia de asigurari sociale de sanatate suportata de angajatorul / platitorul de venit, dupa caz</t>
  </si>
  <si>
    <t>CAS MARAMURES</t>
  </si>
  <si>
    <t xml:space="preserve">DIRECTOR GENERAL </t>
  </si>
  <si>
    <t xml:space="preserve">DIRECTOR ECONOMIC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</si>
</sst>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2">
    <fill>
      <patternFill patternType="none"/>
    </fill>
    <fill>
      <patternFill patternType="gray125"/>
    </fill>
  </fills>
  <borders count="3">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0">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6" fillId="0" borderId="1" xfId="0" applyNumberFormat="1" applyFont="1" applyFill="1" applyBorder="1" applyAlignment="1">
      <alignment horizontal="left" vertical="center" wrapText="1"/>
    </xf>
    <xf numFmtId="0" fontId="6" fillId="0" borderId="2" xfId="0" applyFont="1" applyFill="1" applyBorder="1" applyAlignment="1">
      <alignment horizontal="left" wrapText="1"/>
    </xf>
    <xf numFmtId="0" fontId="6" fillId="0" borderId="0" xfId="0" applyFont="1" applyFill="1" applyAlignment="1">
      <alignment horizontal="left" wrapText="1"/>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49" fontId="6" fillId="0" borderId="2" xfId="0" applyNumberFormat="1" applyFont="1" applyFill="1" applyBorder="1" applyAlignment="1">
      <alignment horizontal="left" vertical="top"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O112"/>
  <sheetViews>
    <sheetView zoomScaleNormal="100" workbookViewId="0">
      <pane xSplit="4" ySplit="6" topLeftCell="E112" activePane="bottomRight" state="frozen"/>
      <selection activeCell="C79" sqref="C79:E79"/>
      <selection pane="topRight" activeCell="C79" sqref="C79:E79"/>
      <selection pane="bottomLeft" activeCell="C79" sqref="C79:E79"/>
      <selection pane="bottomRight" activeCell="B133" sqref="B133:B134"/>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4.42578125" style="46" customWidth="1"/>
    <col min="6" max="6" width="14" style="5" customWidth="1"/>
    <col min="7" max="7" width="14.140625" style="5" customWidth="1"/>
    <col min="8" max="8" width="10.28515625" style="56" customWidth="1"/>
    <col min="9" max="9" width="9.85546875" style="56" customWidth="1"/>
    <col min="10" max="10" width="10.7109375" style="56" customWidth="1"/>
    <col min="11" max="11" width="10" style="56" customWidth="1"/>
    <col min="12" max="12" width="10.28515625" style="56" customWidth="1"/>
    <col min="13" max="13" width="9.5703125" style="56" customWidth="1"/>
    <col min="14" max="14" width="10.7109375" style="56" customWidth="1"/>
    <col min="15" max="15" width="10.140625" style="56" bestFit="1" customWidth="1"/>
    <col min="16" max="16" width="10.5703125" style="56" customWidth="1"/>
    <col min="17" max="17" width="10" style="56" customWidth="1"/>
    <col min="18" max="18" width="10.85546875" style="56" customWidth="1"/>
    <col min="19" max="19" width="10.140625" style="56" customWidth="1"/>
    <col min="20" max="20" width="9.7109375" style="56" customWidth="1"/>
    <col min="21" max="21" width="10.85546875" style="56" customWidth="1"/>
    <col min="22" max="22" width="11.140625" style="56" customWidth="1"/>
    <col min="23" max="23" width="9.140625" style="56"/>
    <col min="24" max="24" width="10.5703125" style="56" customWidth="1"/>
    <col min="25" max="25" width="9.85546875" style="56" customWidth="1"/>
    <col min="26" max="26" width="10.85546875" style="56" customWidth="1"/>
    <col min="27" max="27" width="10.28515625" style="56" customWidth="1"/>
    <col min="28" max="28" width="8.5703125" style="56" customWidth="1"/>
    <col min="29" max="29" width="10.42578125" style="56" customWidth="1"/>
    <col min="30" max="31" width="9.85546875" style="56" customWidth="1"/>
    <col min="32" max="32" width="9.28515625" style="56" customWidth="1"/>
    <col min="33" max="33" width="9" style="56" customWidth="1"/>
    <col min="34" max="34" width="10.42578125" style="56" customWidth="1"/>
    <col min="35" max="35" width="11.28515625" style="56" customWidth="1"/>
    <col min="36" max="36" width="9.85546875" style="56" customWidth="1"/>
    <col min="37" max="37" width="10.42578125" style="56" customWidth="1"/>
    <col min="38" max="38" width="9.7109375" style="56" customWidth="1"/>
    <col min="39" max="39" width="11.140625" style="56" customWidth="1"/>
    <col min="40" max="40" width="10.42578125" style="56" customWidth="1"/>
    <col min="41" max="41" width="10" style="56" customWidth="1"/>
    <col min="42" max="42" width="10.140625" style="56" customWidth="1"/>
    <col min="43" max="43" width="10.7109375" style="56" customWidth="1"/>
    <col min="44" max="44" width="11.140625" style="56" customWidth="1"/>
    <col min="45" max="45" width="9.5703125" style="56" customWidth="1"/>
    <col min="46" max="46" width="11.28515625" style="56" customWidth="1"/>
    <col min="47" max="47" width="11" style="56" customWidth="1"/>
    <col min="48" max="48" width="9.85546875" style="56" customWidth="1"/>
    <col min="49" max="49" width="10.7109375" style="56" customWidth="1"/>
    <col min="50" max="50" width="10.28515625" style="56" customWidth="1"/>
    <col min="51" max="51" width="10.5703125" style="56" customWidth="1"/>
    <col min="52" max="52" width="9.5703125" style="56" customWidth="1"/>
    <col min="53" max="53" width="8.42578125" style="56" customWidth="1"/>
    <col min="54" max="54" width="10.7109375" style="56" customWidth="1"/>
    <col min="55" max="55" width="10.140625" style="56" customWidth="1"/>
    <col min="56" max="56" width="10.7109375" style="56" customWidth="1"/>
    <col min="57" max="57" width="9.85546875" style="56" customWidth="1"/>
    <col min="58" max="58" width="9.7109375" style="56" customWidth="1"/>
    <col min="59" max="59" width="10" style="56" customWidth="1"/>
    <col min="60" max="60" width="11.42578125" style="56" customWidth="1"/>
    <col min="61" max="61" width="10" style="56" customWidth="1"/>
    <col min="62" max="62" width="9.7109375" style="56" customWidth="1"/>
    <col min="63" max="63" width="10" style="56" customWidth="1"/>
    <col min="64" max="64" width="10.7109375" style="56" customWidth="1"/>
    <col min="65" max="65" width="9.28515625" style="56" customWidth="1"/>
    <col min="66" max="66" width="10.7109375" style="56" customWidth="1"/>
    <col min="67" max="67" width="10.140625" style="56" customWidth="1"/>
    <col min="68" max="68" width="10.85546875" style="56" customWidth="1"/>
    <col min="69" max="69" width="11.140625" style="56" customWidth="1"/>
    <col min="70" max="72" width="10.28515625" style="56" customWidth="1"/>
    <col min="73" max="73" width="9.5703125" style="56" customWidth="1"/>
    <col min="74" max="74" width="10.28515625" style="56" customWidth="1"/>
    <col min="75" max="75" width="9.5703125" style="56" customWidth="1"/>
    <col min="76" max="76" width="10.140625" style="56" customWidth="1"/>
    <col min="77" max="77" width="8.85546875" style="56" customWidth="1"/>
    <col min="78" max="78" width="9.42578125" style="56" customWidth="1"/>
    <col min="79" max="79" width="10.28515625" style="56" customWidth="1"/>
    <col min="80" max="80" width="9.85546875" style="56" customWidth="1"/>
    <col min="81" max="81" width="9.5703125" style="56" customWidth="1"/>
    <col min="82" max="82" width="9" style="56" customWidth="1"/>
    <col min="83" max="83" width="9.7109375" style="56" customWidth="1"/>
    <col min="84" max="85" width="10.42578125" style="56" customWidth="1"/>
    <col min="86" max="86" width="10.140625" style="56" customWidth="1"/>
    <col min="87" max="87" width="10.28515625" style="56" customWidth="1"/>
    <col min="88" max="88" width="11.5703125" style="56" customWidth="1"/>
    <col min="89" max="90" width="11.140625" style="56" customWidth="1"/>
    <col min="91" max="91" width="9.85546875" style="56" customWidth="1"/>
    <col min="92" max="92" width="8.5703125" style="56" customWidth="1"/>
    <col min="93" max="93" width="10.28515625" style="56" customWidth="1"/>
    <col min="94" max="94" width="10" style="56" customWidth="1"/>
    <col min="95" max="95" width="9.85546875" style="56" customWidth="1"/>
    <col min="96" max="96" width="10.140625" style="56" customWidth="1"/>
    <col min="97" max="97" width="11.7109375" style="56" customWidth="1"/>
    <col min="98" max="98" width="8.140625" style="56" customWidth="1"/>
    <col min="99" max="99" width="8.5703125" style="56" customWidth="1"/>
    <col min="100" max="100" width="10.140625" style="56" customWidth="1"/>
    <col min="101" max="101" width="11.7109375" style="56" customWidth="1"/>
    <col min="102" max="102" width="9.5703125" style="56" customWidth="1"/>
    <col min="103" max="103" width="9.42578125" style="56" customWidth="1"/>
    <col min="104" max="104" width="12.28515625" style="56" customWidth="1"/>
    <col min="105" max="105" width="11.42578125" style="56" customWidth="1"/>
    <col min="106" max="106" width="11.5703125" style="56" customWidth="1"/>
    <col min="107" max="107" width="11.42578125" style="56" customWidth="1"/>
    <col min="108" max="108" width="14.28515625" style="56" customWidth="1"/>
    <col min="109" max="109" width="10.5703125" style="56" customWidth="1"/>
    <col min="110" max="110" width="11.7109375" style="56" bestFit="1" customWidth="1"/>
    <col min="111" max="111" width="11" style="56" customWidth="1"/>
    <col min="112" max="112" width="12" style="56" customWidth="1"/>
    <col min="113" max="113" width="10.85546875" style="56" customWidth="1"/>
    <col min="114" max="114" width="11.5703125" style="56" customWidth="1"/>
    <col min="115" max="115" width="9.85546875" style="56" customWidth="1"/>
    <col min="116" max="116" width="10.5703125" style="56" customWidth="1"/>
    <col min="117" max="118" width="9.140625" style="56"/>
    <col min="119" max="119" width="10.5703125" style="56" customWidth="1"/>
    <col min="120" max="120" width="9.85546875" style="56" customWidth="1"/>
    <col min="121" max="121" width="10.140625" style="56" customWidth="1"/>
    <col min="122" max="123" width="9.140625" style="56"/>
    <col min="124" max="124" width="10.5703125" style="56" customWidth="1"/>
    <col min="125" max="125" width="10" style="56" customWidth="1"/>
    <col min="126" max="126" width="9.85546875" style="56" customWidth="1"/>
    <col min="127" max="128" width="9.140625" style="56"/>
    <col min="129" max="129" width="10.42578125" style="56" customWidth="1"/>
    <col min="130" max="130" width="9.7109375" style="56" customWidth="1"/>
    <col min="131" max="131" width="10" style="56" customWidth="1"/>
    <col min="132" max="133" width="9.140625" style="56"/>
    <col min="134" max="134" width="10.140625" style="56" customWidth="1"/>
    <col min="135" max="135" width="12.7109375" style="56" bestFit="1" customWidth="1"/>
    <col min="136" max="147" width="9.140625" style="56"/>
    <col min="148" max="16384" width="9.140625" style="5"/>
  </cols>
  <sheetData>
    <row r="1" spans="1:147" ht="20.25" x14ac:dyDescent="0.35">
      <c r="B1" s="54" t="s">
        <v>517</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row>
    <row r="2" spans="1:147"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row>
    <row r="3" spans="1:147" x14ac:dyDescent="0.3">
      <c r="A3" s="58"/>
      <c r="B3" s="59"/>
      <c r="C3" s="59"/>
      <c r="D3" s="6"/>
      <c r="E3" s="6"/>
      <c r="F3" s="6"/>
      <c r="G3" s="6"/>
      <c r="ED3" s="60"/>
    </row>
    <row r="4" spans="1:147" ht="12.75" customHeight="1" x14ac:dyDescent="0.3">
      <c r="A4" s="104" t="s">
        <v>522</v>
      </c>
      <c r="B4" s="104"/>
      <c r="C4" s="56"/>
      <c r="D4" s="6"/>
      <c r="E4" s="6"/>
      <c r="F4" s="6"/>
      <c r="G4" s="99" t="s">
        <v>0</v>
      </c>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8"/>
      <c r="DG4" s="108"/>
      <c r="DH4" s="108"/>
      <c r="DI4" s="108"/>
      <c r="DJ4" s="108"/>
      <c r="DK4" s="107"/>
      <c r="DL4" s="107"/>
      <c r="DM4" s="107"/>
      <c r="DN4" s="107"/>
      <c r="DO4" s="107"/>
      <c r="DP4" s="107"/>
      <c r="DQ4" s="107"/>
      <c r="DR4" s="107"/>
      <c r="DS4" s="107"/>
      <c r="DT4" s="107"/>
      <c r="DU4" s="107"/>
      <c r="DV4" s="107"/>
      <c r="DW4" s="107"/>
      <c r="DX4" s="107"/>
      <c r="DY4" s="107"/>
      <c r="DZ4" s="107"/>
      <c r="EA4" s="107"/>
      <c r="EB4" s="107"/>
      <c r="EC4" s="107"/>
      <c r="ED4" s="107"/>
    </row>
    <row r="5" spans="1:147"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row>
    <row r="6" spans="1:147"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4"/>
      <c r="EF6" s="4"/>
      <c r="EG6" s="4"/>
      <c r="EH6" s="4"/>
      <c r="EI6" s="4"/>
      <c r="EJ6" s="4"/>
      <c r="EK6" s="4"/>
      <c r="EL6" s="4"/>
      <c r="EM6" s="4"/>
      <c r="EN6" s="4"/>
      <c r="EO6" s="4"/>
      <c r="EP6" s="4"/>
      <c r="EQ6" s="4"/>
    </row>
    <row r="7" spans="1:147" x14ac:dyDescent="0.3">
      <c r="A7" s="65" t="s">
        <v>8</v>
      </c>
      <c r="B7" s="66" t="s">
        <v>9</v>
      </c>
      <c r="C7" s="86">
        <f>+C8+C66+C107+C93+C90</f>
        <v>0</v>
      </c>
      <c r="D7" s="86">
        <f>+D8+D66+D107+D93+D90</f>
        <v>581639950</v>
      </c>
      <c r="E7" s="86">
        <f>+E8+E66+E107+E93+E90</f>
        <v>464309950</v>
      </c>
      <c r="F7" s="86">
        <f>+F8+F66+F107+F93+F90</f>
        <v>459595840</v>
      </c>
      <c r="G7" s="86">
        <f>+G8+G66+G107+G93+G90</f>
        <v>48506193</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6"/>
      <c r="EF7" s="6"/>
    </row>
    <row r="8" spans="1:147" x14ac:dyDescent="0.3">
      <c r="A8" s="65" t="s">
        <v>10</v>
      </c>
      <c r="B8" s="66" t="s">
        <v>11</v>
      </c>
      <c r="C8" s="86">
        <f>+C14+C52+C9</f>
        <v>0</v>
      </c>
      <c r="D8" s="86">
        <f t="shared" ref="D8:G8" si="0">+D14+D52+D9</f>
        <v>458152000</v>
      </c>
      <c r="E8" s="86">
        <f t="shared" si="0"/>
        <v>340822000</v>
      </c>
      <c r="F8" s="86">
        <f t="shared" si="0"/>
        <v>336942615</v>
      </c>
      <c r="G8" s="86">
        <f t="shared" si="0"/>
        <v>35938206</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6"/>
      <c r="EF8" s="6"/>
    </row>
    <row r="9" spans="1:147" x14ac:dyDescent="0.3">
      <c r="A9" s="65" t="s">
        <v>12</v>
      </c>
      <c r="B9" s="66" t="s">
        <v>13</v>
      </c>
      <c r="C9" s="86">
        <f>+C10+C11+C12+C13</f>
        <v>0</v>
      </c>
      <c r="D9" s="86">
        <f t="shared" ref="D9:G9" si="1">+D10+D11+D12+D13</f>
        <v>1462000</v>
      </c>
      <c r="E9" s="86">
        <f t="shared" si="1"/>
        <v>930000</v>
      </c>
      <c r="F9" s="86">
        <f t="shared" si="1"/>
        <v>1175224</v>
      </c>
      <c r="G9" s="86">
        <f t="shared" si="1"/>
        <v>351853</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6"/>
      <c r="EF9" s="6"/>
    </row>
    <row r="10" spans="1:147" ht="45" x14ac:dyDescent="0.3">
      <c r="A10" s="65" t="s">
        <v>14</v>
      </c>
      <c r="B10" s="66" t="s">
        <v>15</v>
      </c>
      <c r="C10" s="86"/>
      <c r="D10" s="86">
        <v>1462000</v>
      </c>
      <c r="E10" s="86">
        <v>930000</v>
      </c>
      <c r="F10" s="86">
        <v>1175224</v>
      </c>
      <c r="G10" s="86">
        <v>351853</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6"/>
      <c r="EF10" s="6"/>
    </row>
    <row r="11" spans="1:147" ht="45" x14ac:dyDescent="0.3">
      <c r="A11" s="65" t="s">
        <v>16</v>
      </c>
      <c r="B11" s="66" t="s">
        <v>17</v>
      </c>
      <c r="C11" s="86"/>
      <c r="D11" s="86">
        <v>0</v>
      </c>
      <c r="E11" s="86">
        <v>0</v>
      </c>
      <c r="F11" s="86">
        <v>0</v>
      </c>
      <c r="G11" s="86">
        <v>0</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6"/>
      <c r="EF11" s="6"/>
    </row>
    <row r="12" spans="1:147" ht="30" x14ac:dyDescent="0.3">
      <c r="A12" s="65" t="s">
        <v>18</v>
      </c>
      <c r="B12" s="66" t="s">
        <v>19</v>
      </c>
      <c r="C12" s="86"/>
      <c r="D12" s="86">
        <v>0</v>
      </c>
      <c r="E12" s="86">
        <v>0</v>
      </c>
      <c r="F12" s="86">
        <v>0</v>
      </c>
      <c r="G12" s="86">
        <v>0</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6"/>
      <c r="EF12" s="6"/>
    </row>
    <row r="13" spans="1:147" ht="45" x14ac:dyDescent="0.3">
      <c r="A13" s="65" t="s">
        <v>20</v>
      </c>
      <c r="B13" s="66" t="s">
        <v>21</v>
      </c>
      <c r="C13" s="86"/>
      <c r="D13" s="86">
        <v>0</v>
      </c>
      <c r="E13" s="86">
        <v>0</v>
      </c>
      <c r="F13" s="86">
        <v>0</v>
      </c>
      <c r="G13" s="86">
        <v>0</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6"/>
      <c r="EF13" s="6"/>
    </row>
    <row r="14" spans="1:147" x14ac:dyDescent="0.3">
      <c r="A14" s="65" t="s">
        <v>22</v>
      </c>
      <c r="B14" s="66" t="s">
        <v>23</v>
      </c>
      <c r="C14" s="86">
        <f>+C15+C28</f>
        <v>0</v>
      </c>
      <c r="D14" s="86">
        <f t="shared" ref="D14:G14" si="2">+D15+D28</f>
        <v>456371000</v>
      </c>
      <c r="E14" s="86">
        <f t="shared" si="2"/>
        <v>339648000</v>
      </c>
      <c r="F14" s="86">
        <f t="shared" si="2"/>
        <v>335596645</v>
      </c>
      <c r="G14" s="86">
        <f t="shared" si="2"/>
        <v>35578127</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6"/>
      <c r="EF14" s="6"/>
    </row>
    <row r="15" spans="1:147" x14ac:dyDescent="0.3">
      <c r="A15" s="65" t="s">
        <v>24</v>
      </c>
      <c r="B15" s="66" t="s">
        <v>25</v>
      </c>
      <c r="C15" s="86">
        <f>+C16+C24+C27</f>
        <v>0</v>
      </c>
      <c r="D15" s="86">
        <f t="shared" ref="D15:G15" si="3">+D16+D24+D27</f>
        <v>22295000</v>
      </c>
      <c r="E15" s="86">
        <f t="shared" si="3"/>
        <v>17149000</v>
      </c>
      <c r="F15" s="86">
        <f t="shared" si="3"/>
        <v>16443580</v>
      </c>
      <c r="G15" s="86">
        <f t="shared" si="3"/>
        <v>1788000</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6"/>
      <c r="EF15" s="6"/>
    </row>
    <row r="16" spans="1:147" ht="30" x14ac:dyDescent="0.3">
      <c r="A16" s="65" t="s">
        <v>26</v>
      </c>
      <c r="B16" s="66" t="s">
        <v>27</v>
      </c>
      <c r="C16" s="86">
        <f>C17+C18+C20+C21+C22+C19</f>
        <v>0</v>
      </c>
      <c r="D16" s="86">
        <f>D17+D18+D20+D21+D22+D19+D23</f>
        <v>2317000</v>
      </c>
      <c r="E16" s="86">
        <f t="shared" ref="E16:G16" si="4">E17+E18+E20+E21+E22+E19+E23</f>
        <v>1751000</v>
      </c>
      <c r="F16" s="86">
        <f t="shared" si="4"/>
        <v>1521207</v>
      </c>
      <c r="G16" s="86">
        <f t="shared" si="4"/>
        <v>124392</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6"/>
      <c r="EF16" s="6"/>
    </row>
    <row r="17" spans="1:171" s="56" customFormat="1" ht="30" x14ac:dyDescent="0.3">
      <c r="A17" s="67" t="s">
        <v>28</v>
      </c>
      <c r="B17" s="68" t="s">
        <v>29</v>
      </c>
      <c r="C17" s="45"/>
      <c r="D17" s="86">
        <v>2317000</v>
      </c>
      <c r="E17" s="86">
        <v>1751000</v>
      </c>
      <c r="F17" s="45">
        <v>1451621</v>
      </c>
      <c r="G17" s="45">
        <v>54789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6"/>
      <c r="EF17" s="6"/>
      <c r="ER17" s="5"/>
      <c r="ES17" s="5"/>
      <c r="ET17" s="5"/>
      <c r="EU17" s="5"/>
      <c r="EV17" s="5"/>
      <c r="EW17" s="5"/>
      <c r="EX17" s="5"/>
      <c r="EY17" s="5"/>
      <c r="EZ17" s="5"/>
      <c r="FA17" s="5"/>
      <c r="FB17" s="5"/>
      <c r="FC17" s="5"/>
      <c r="FD17" s="5"/>
      <c r="FE17" s="5"/>
      <c r="FF17" s="5"/>
      <c r="FG17" s="5"/>
      <c r="FH17" s="5"/>
      <c r="FI17" s="5"/>
      <c r="FJ17" s="5"/>
      <c r="FK17" s="5"/>
      <c r="FL17" s="5"/>
      <c r="FM17" s="5"/>
      <c r="FN17" s="5"/>
      <c r="FO17" s="5"/>
    </row>
    <row r="18" spans="1:171" s="56" customFormat="1" ht="30" x14ac:dyDescent="0.3">
      <c r="A18" s="67" t="s">
        <v>30</v>
      </c>
      <c r="B18" s="68" t="s">
        <v>31</v>
      </c>
      <c r="C18" s="45"/>
      <c r="D18" s="86">
        <v>0</v>
      </c>
      <c r="E18" s="86">
        <v>0</v>
      </c>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6"/>
      <c r="EF18" s="6"/>
      <c r="ER18" s="5"/>
      <c r="ES18" s="5"/>
      <c r="ET18" s="5"/>
      <c r="EU18" s="5"/>
      <c r="EV18" s="5"/>
      <c r="EW18" s="5"/>
      <c r="EX18" s="5"/>
      <c r="EY18" s="5"/>
      <c r="EZ18" s="5"/>
      <c r="FA18" s="5"/>
      <c r="FB18" s="5"/>
      <c r="FC18" s="5"/>
      <c r="FD18" s="5"/>
      <c r="FE18" s="5"/>
      <c r="FF18" s="5"/>
      <c r="FG18" s="5"/>
      <c r="FH18" s="5"/>
      <c r="FI18" s="5"/>
      <c r="FJ18" s="5"/>
      <c r="FK18" s="5"/>
      <c r="FL18" s="5"/>
      <c r="FM18" s="5"/>
      <c r="FN18" s="5"/>
      <c r="FO18" s="5"/>
    </row>
    <row r="19" spans="1:171" s="56" customFormat="1" x14ac:dyDescent="0.3">
      <c r="A19" s="67" t="s">
        <v>32</v>
      </c>
      <c r="B19" s="68" t="s">
        <v>33</v>
      </c>
      <c r="C19" s="45"/>
      <c r="D19" s="86">
        <v>0</v>
      </c>
      <c r="E19" s="86">
        <v>0</v>
      </c>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6"/>
      <c r="EF19" s="6"/>
      <c r="ER19" s="5"/>
      <c r="ES19" s="5"/>
      <c r="ET19" s="5"/>
      <c r="EU19" s="5"/>
      <c r="EV19" s="5"/>
      <c r="EW19" s="5"/>
      <c r="EX19" s="5"/>
      <c r="EY19" s="5"/>
      <c r="EZ19" s="5"/>
      <c r="FA19" s="5"/>
      <c r="FB19" s="5"/>
      <c r="FC19" s="5"/>
      <c r="FD19" s="5"/>
      <c r="FE19" s="5"/>
      <c r="FF19" s="5"/>
      <c r="FG19" s="5"/>
      <c r="FH19" s="5"/>
      <c r="FI19" s="5"/>
      <c r="FJ19" s="5"/>
      <c r="FK19" s="5"/>
      <c r="FL19" s="5"/>
      <c r="FM19" s="5"/>
      <c r="FN19" s="5"/>
      <c r="FO19" s="5"/>
    </row>
    <row r="20" spans="1:171" s="56" customFormat="1" ht="30" x14ac:dyDescent="0.3">
      <c r="A20" s="67" t="s">
        <v>34</v>
      </c>
      <c r="B20" s="68" t="s">
        <v>35</v>
      </c>
      <c r="C20" s="45"/>
      <c r="D20" s="86">
        <v>0</v>
      </c>
      <c r="E20" s="86">
        <v>0</v>
      </c>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6"/>
      <c r="EF20" s="6"/>
      <c r="ER20" s="5"/>
      <c r="ES20" s="5"/>
      <c r="ET20" s="5"/>
      <c r="EU20" s="5"/>
      <c r="EV20" s="5"/>
      <c r="EW20" s="5"/>
      <c r="EX20" s="5"/>
      <c r="EY20" s="5"/>
      <c r="EZ20" s="5"/>
      <c r="FA20" s="5"/>
      <c r="FB20" s="5"/>
      <c r="FC20" s="5"/>
      <c r="FD20" s="5"/>
      <c r="FE20" s="5"/>
      <c r="FF20" s="5"/>
      <c r="FG20" s="5"/>
      <c r="FH20" s="5"/>
      <c r="FI20" s="5"/>
      <c r="FJ20" s="5"/>
      <c r="FK20" s="5"/>
      <c r="FL20" s="5"/>
      <c r="FM20" s="5"/>
      <c r="FN20" s="5"/>
      <c r="FO20" s="5"/>
    </row>
    <row r="21" spans="1:171" s="56" customFormat="1" ht="30" x14ac:dyDescent="0.3">
      <c r="A21" s="67" t="s">
        <v>36</v>
      </c>
      <c r="B21" s="68" t="s">
        <v>37</v>
      </c>
      <c r="C21" s="45"/>
      <c r="D21" s="86">
        <v>0</v>
      </c>
      <c r="E21" s="86">
        <v>0</v>
      </c>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6"/>
      <c r="EF21" s="6"/>
      <c r="ER21" s="5"/>
      <c r="ES21" s="5"/>
      <c r="ET21" s="5"/>
      <c r="EU21" s="5"/>
      <c r="EV21" s="5"/>
      <c r="EW21" s="5"/>
      <c r="EX21" s="5"/>
      <c r="EY21" s="5"/>
      <c r="EZ21" s="5"/>
      <c r="FA21" s="5"/>
      <c r="FB21" s="5"/>
      <c r="FC21" s="5"/>
      <c r="FD21" s="5"/>
      <c r="FE21" s="5"/>
      <c r="FF21" s="5"/>
      <c r="FG21" s="5"/>
      <c r="FH21" s="5"/>
      <c r="FI21" s="5"/>
      <c r="FJ21" s="5"/>
      <c r="FK21" s="5"/>
      <c r="FL21" s="5"/>
      <c r="FM21" s="5"/>
      <c r="FN21" s="5"/>
      <c r="FO21" s="5"/>
    </row>
    <row r="22" spans="1:171" s="56" customFormat="1" ht="43.5" customHeight="1" x14ac:dyDescent="0.3">
      <c r="A22" s="67" t="s">
        <v>38</v>
      </c>
      <c r="B22" s="69" t="s">
        <v>39</v>
      </c>
      <c r="C22" s="45"/>
      <c r="D22" s="86">
        <v>0</v>
      </c>
      <c r="E22" s="86">
        <v>0</v>
      </c>
      <c r="F22" s="45">
        <v>-17</v>
      </c>
      <c r="G22" s="45">
        <v>0</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6"/>
      <c r="EF22" s="6"/>
      <c r="ER22" s="5"/>
      <c r="ES22" s="5"/>
      <c r="ET22" s="5"/>
      <c r="EU22" s="5"/>
      <c r="EV22" s="5"/>
      <c r="EW22" s="5"/>
      <c r="EX22" s="5"/>
      <c r="EY22" s="5"/>
      <c r="EZ22" s="5"/>
      <c r="FA22" s="5"/>
      <c r="FB22" s="5"/>
      <c r="FC22" s="5"/>
      <c r="FD22" s="5"/>
      <c r="FE22" s="5"/>
      <c r="FF22" s="5"/>
      <c r="FG22" s="5"/>
      <c r="FH22" s="5"/>
      <c r="FI22" s="5"/>
      <c r="FJ22" s="5"/>
      <c r="FK22" s="5"/>
      <c r="FL22" s="5"/>
      <c r="FM22" s="5"/>
      <c r="FN22" s="5"/>
      <c r="FO22" s="5"/>
    </row>
    <row r="23" spans="1:171" s="56" customFormat="1" ht="32.25" customHeight="1" x14ac:dyDescent="0.3">
      <c r="A23" s="67" t="s">
        <v>520</v>
      </c>
      <c r="B23" s="69" t="s">
        <v>521</v>
      </c>
      <c r="C23" s="45"/>
      <c r="D23" s="86">
        <v>0</v>
      </c>
      <c r="E23" s="86">
        <v>0</v>
      </c>
      <c r="F23" s="45">
        <v>69603</v>
      </c>
      <c r="G23" s="45">
        <v>69603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6"/>
      <c r="EF23" s="6"/>
      <c r="ER23" s="5"/>
      <c r="ES23" s="5"/>
      <c r="ET23" s="5"/>
      <c r="EU23" s="5"/>
      <c r="EV23" s="5"/>
      <c r="EW23" s="5"/>
      <c r="EX23" s="5"/>
      <c r="EY23" s="5"/>
      <c r="EZ23" s="5"/>
      <c r="FA23" s="5"/>
      <c r="FB23" s="5"/>
      <c r="FC23" s="5"/>
      <c r="FD23" s="5"/>
      <c r="FE23" s="5"/>
      <c r="FF23" s="5"/>
      <c r="FG23" s="5"/>
      <c r="FH23" s="5"/>
      <c r="FI23" s="5"/>
      <c r="FJ23" s="5"/>
      <c r="FK23" s="5"/>
      <c r="FL23" s="5"/>
      <c r="FM23" s="5"/>
      <c r="FN23" s="5"/>
      <c r="FO23" s="5"/>
    </row>
    <row r="24" spans="1:171" s="56" customFormat="1" ht="17.25" x14ac:dyDescent="0.35">
      <c r="A24" s="65" t="s">
        <v>40</v>
      </c>
      <c r="B24" s="70" t="s">
        <v>41</v>
      </c>
      <c r="C24" s="86">
        <f>C25+C26</f>
        <v>0</v>
      </c>
      <c r="D24" s="86">
        <f t="shared" ref="D24:G24" si="5">D25+D26</f>
        <v>97000</v>
      </c>
      <c r="E24" s="86">
        <f t="shared" si="5"/>
        <v>97000</v>
      </c>
      <c r="F24" s="86">
        <f t="shared" si="5"/>
        <v>141487</v>
      </c>
      <c r="G24" s="86">
        <f t="shared" si="5"/>
        <v>5715</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6"/>
      <c r="EF24" s="6"/>
      <c r="ER24" s="5"/>
      <c r="ES24" s="5"/>
      <c r="ET24" s="5"/>
      <c r="EU24" s="5"/>
      <c r="EV24" s="5"/>
      <c r="EW24" s="5"/>
      <c r="EX24" s="5"/>
      <c r="EY24" s="5"/>
      <c r="EZ24" s="5"/>
      <c r="FA24" s="5"/>
      <c r="FB24" s="5"/>
      <c r="FC24" s="5"/>
      <c r="FD24" s="5"/>
      <c r="FE24" s="5"/>
      <c r="FF24" s="5"/>
      <c r="FG24" s="5"/>
      <c r="FH24" s="5"/>
      <c r="FI24" s="5"/>
      <c r="FJ24" s="5"/>
      <c r="FK24" s="5"/>
      <c r="FL24" s="5"/>
      <c r="FM24" s="5"/>
      <c r="FN24" s="5"/>
      <c r="FO24" s="5"/>
    </row>
    <row r="25" spans="1:171" s="56" customFormat="1" ht="33" x14ac:dyDescent="0.3">
      <c r="A25" s="67" t="s">
        <v>42</v>
      </c>
      <c r="B25" s="69" t="s">
        <v>43</v>
      </c>
      <c r="C25" s="45"/>
      <c r="D25" s="86">
        <v>97000</v>
      </c>
      <c r="E25" s="86">
        <v>97000</v>
      </c>
      <c r="F25" s="45">
        <v>141487</v>
      </c>
      <c r="G25" s="45">
        <v>5715</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6"/>
      <c r="EF25" s="6"/>
      <c r="ER25" s="5"/>
      <c r="ES25" s="5"/>
      <c r="ET25" s="5"/>
      <c r="EU25" s="5"/>
      <c r="EV25" s="5"/>
      <c r="EW25" s="5"/>
      <c r="EX25" s="5"/>
      <c r="EY25" s="5"/>
      <c r="EZ25" s="5"/>
      <c r="FA25" s="5"/>
      <c r="FB25" s="5"/>
      <c r="FC25" s="5"/>
      <c r="FD25" s="5"/>
      <c r="FE25" s="5"/>
      <c r="FF25" s="5"/>
      <c r="FG25" s="5"/>
      <c r="FH25" s="5"/>
      <c r="FI25" s="5"/>
      <c r="FJ25" s="5"/>
      <c r="FK25" s="5"/>
      <c r="FL25" s="5"/>
      <c r="FM25" s="5"/>
      <c r="FN25" s="5"/>
      <c r="FO25" s="5"/>
    </row>
    <row r="26" spans="1:171" s="56" customFormat="1" ht="33" x14ac:dyDescent="0.3">
      <c r="A26" s="67" t="s">
        <v>44</v>
      </c>
      <c r="B26" s="69" t="s">
        <v>45</v>
      </c>
      <c r="C26" s="45"/>
      <c r="D26" s="86">
        <v>0</v>
      </c>
      <c r="E26" s="86">
        <v>0</v>
      </c>
      <c r="F26" s="45">
        <v>0</v>
      </c>
      <c r="G26" s="45">
        <v>0</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6"/>
      <c r="EF26" s="6"/>
      <c r="ER26" s="5"/>
      <c r="ES26" s="5"/>
      <c r="ET26" s="5"/>
      <c r="EU26" s="5"/>
      <c r="EV26" s="5"/>
      <c r="EW26" s="5"/>
      <c r="EX26" s="5"/>
      <c r="EY26" s="5"/>
      <c r="EZ26" s="5"/>
      <c r="FA26" s="5"/>
      <c r="FB26" s="5"/>
      <c r="FC26" s="5"/>
      <c r="FD26" s="5"/>
      <c r="FE26" s="5"/>
      <c r="FF26" s="5"/>
      <c r="FG26" s="5"/>
      <c r="FH26" s="5"/>
      <c r="FI26" s="5"/>
      <c r="FJ26" s="5"/>
      <c r="FK26" s="5"/>
      <c r="FL26" s="5"/>
      <c r="FM26" s="5"/>
      <c r="FN26" s="5"/>
      <c r="FO26" s="5"/>
    </row>
    <row r="27" spans="1:171" s="56" customFormat="1" ht="33" x14ac:dyDescent="0.3">
      <c r="A27" s="67" t="s">
        <v>46</v>
      </c>
      <c r="B27" s="69" t="s">
        <v>47</v>
      </c>
      <c r="C27" s="45"/>
      <c r="D27" s="86">
        <v>19881000</v>
      </c>
      <c r="E27" s="86">
        <v>15301000</v>
      </c>
      <c r="F27" s="45">
        <v>14780886</v>
      </c>
      <c r="G27" s="45">
        <v>1657893</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6"/>
      <c r="EF27" s="6"/>
      <c r="ER27" s="5"/>
      <c r="ES27" s="5"/>
      <c r="ET27" s="5"/>
      <c r="EU27" s="5"/>
      <c r="EV27" s="5"/>
      <c r="EW27" s="5"/>
      <c r="EX27" s="5"/>
      <c r="EY27" s="5"/>
      <c r="EZ27" s="5"/>
      <c r="FA27" s="5"/>
      <c r="FB27" s="5"/>
      <c r="FC27" s="5"/>
      <c r="FD27" s="5"/>
      <c r="FE27" s="5"/>
      <c r="FF27" s="5"/>
      <c r="FG27" s="5"/>
      <c r="FH27" s="5"/>
      <c r="FI27" s="5"/>
      <c r="FJ27" s="5"/>
      <c r="FK27" s="5"/>
      <c r="FL27" s="5"/>
      <c r="FM27" s="5"/>
      <c r="FN27" s="5"/>
      <c r="FO27" s="5"/>
    </row>
    <row r="28" spans="1:171" s="56" customFormat="1" x14ac:dyDescent="0.3">
      <c r="A28" s="65" t="s">
        <v>48</v>
      </c>
      <c r="B28" s="66" t="s">
        <v>49</v>
      </c>
      <c r="C28" s="86">
        <f>C29+C35+C51+C36+C37+C38+C39+C40+C41+C42+C43+C44+C45+C46+C47+C48+C49+C50</f>
        <v>0</v>
      </c>
      <c r="D28" s="86">
        <f t="shared" ref="D28:G28" si="6">D29+D35+D51+D36+D37+D38+D39+D40+D41+D42+D43+D44+D45+D46+D47+D48+D49+D50</f>
        <v>434076000</v>
      </c>
      <c r="E28" s="86">
        <f t="shared" si="6"/>
        <v>322499000</v>
      </c>
      <c r="F28" s="86">
        <f t="shared" si="6"/>
        <v>319153065</v>
      </c>
      <c r="G28" s="86">
        <f t="shared" si="6"/>
        <v>33790127</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6"/>
      <c r="EF28" s="6"/>
      <c r="ER28" s="5"/>
      <c r="ES28" s="5"/>
      <c r="ET28" s="5"/>
      <c r="EU28" s="5"/>
      <c r="EV28" s="5"/>
      <c r="EW28" s="5"/>
      <c r="EX28" s="5"/>
      <c r="EY28" s="5"/>
      <c r="EZ28" s="5"/>
      <c r="FA28" s="5"/>
      <c r="FB28" s="5"/>
      <c r="FC28" s="5"/>
      <c r="FD28" s="5"/>
      <c r="FE28" s="5"/>
      <c r="FF28" s="5"/>
      <c r="FG28" s="5"/>
      <c r="FH28" s="5"/>
      <c r="FI28" s="5"/>
      <c r="FJ28" s="5"/>
      <c r="FK28" s="5"/>
      <c r="FL28" s="5"/>
      <c r="FM28" s="5"/>
      <c r="FN28" s="5"/>
      <c r="FO28" s="5"/>
    </row>
    <row r="29" spans="1:171" s="56" customFormat="1" x14ac:dyDescent="0.3">
      <c r="A29" s="65" t="s">
        <v>50</v>
      </c>
      <c r="B29" s="66" t="s">
        <v>51</v>
      </c>
      <c r="C29" s="86">
        <f>C30+C31+C32+C33+C34</f>
        <v>0</v>
      </c>
      <c r="D29" s="86">
        <f t="shared" ref="D29:G29" si="7">D30+D31+D32+D33+D34</f>
        <v>416816000</v>
      </c>
      <c r="E29" s="86">
        <f t="shared" si="7"/>
        <v>308517000</v>
      </c>
      <c r="F29" s="86">
        <f t="shared" si="7"/>
        <v>304353523</v>
      </c>
      <c r="G29" s="86">
        <f t="shared" si="7"/>
        <v>32753907</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6"/>
      <c r="EF29" s="6"/>
      <c r="ER29" s="5"/>
      <c r="ES29" s="5"/>
      <c r="ET29" s="5"/>
      <c r="EU29" s="5"/>
      <c r="EV29" s="5"/>
      <c r="EW29" s="5"/>
      <c r="EX29" s="5"/>
      <c r="EY29" s="5"/>
      <c r="EZ29" s="5"/>
      <c r="FA29" s="5"/>
      <c r="FB29" s="5"/>
      <c r="FC29" s="5"/>
      <c r="FD29" s="5"/>
      <c r="FE29" s="5"/>
      <c r="FF29" s="5"/>
      <c r="FG29" s="5"/>
      <c r="FH29" s="5"/>
      <c r="FI29" s="5"/>
      <c r="FJ29" s="5"/>
      <c r="FK29" s="5"/>
      <c r="FL29" s="5"/>
      <c r="FM29" s="5"/>
      <c r="FN29" s="5"/>
      <c r="FO29" s="5"/>
    </row>
    <row r="30" spans="1:171" s="56" customFormat="1" ht="30" x14ac:dyDescent="0.3">
      <c r="A30" s="67" t="s">
        <v>52</v>
      </c>
      <c r="B30" s="68" t="s">
        <v>53</v>
      </c>
      <c r="C30" s="45"/>
      <c r="D30" s="86">
        <v>416816000</v>
      </c>
      <c r="E30" s="86">
        <v>308517000</v>
      </c>
      <c r="F30" s="45">
        <v>299025417</v>
      </c>
      <c r="G30" s="45">
        <v>32105198</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6"/>
      <c r="EF30" s="6"/>
      <c r="ER30" s="5"/>
      <c r="ES30" s="5"/>
      <c r="ET30" s="5"/>
      <c r="EU30" s="5"/>
      <c r="EV30" s="5"/>
      <c r="EW30" s="5"/>
      <c r="EX30" s="5"/>
      <c r="EY30" s="5"/>
      <c r="EZ30" s="5"/>
      <c r="FA30" s="5"/>
      <c r="FB30" s="5"/>
      <c r="FC30" s="5"/>
      <c r="FD30" s="5"/>
      <c r="FE30" s="5"/>
      <c r="FF30" s="5"/>
      <c r="FG30" s="5"/>
      <c r="FH30" s="5"/>
      <c r="FI30" s="5"/>
      <c r="FJ30" s="5"/>
      <c r="FK30" s="5"/>
      <c r="FL30" s="5"/>
      <c r="FM30" s="5"/>
      <c r="FN30" s="5"/>
      <c r="FO30" s="5"/>
    </row>
    <row r="31" spans="1:171" s="56" customFormat="1" ht="66" x14ac:dyDescent="0.3">
      <c r="A31" s="67" t="s">
        <v>54</v>
      </c>
      <c r="B31" s="69" t="s">
        <v>55</v>
      </c>
      <c r="C31" s="45"/>
      <c r="D31" s="86">
        <v>0</v>
      </c>
      <c r="E31" s="86">
        <v>0</v>
      </c>
      <c r="F31" s="45">
        <v>-99317</v>
      </c>
      <c r="G31" s="45">
        <v>17411</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6"/>
      <c r="EF31" s="6"/>
      <c r="ER31" s="5"/>
      <c r="ES31" s="5"/>
      <c r="ET31" s="5"/>
      <c r="EU31" s="5"/>
      <c r="EV31" s="5"/>
      <c r="EW31" s="5"/>
      <c r="EX31" s="5"/>
      <c r="EY31" s="5"/>
      <c r="EZ31" s="5"/>
      <c r="FA31" s="5"/>
      <c r="FB31" s="5"/>
      <c r="FC31" s="5"/>
      <c r="FD31" s="5"/>
      <c r="FE31" s="5"/>
      <c r="FF31" s="5"/>
      <c r="FG31" s="5"/>
      <c r="FH31" s="5"/>
      <c r="FI31" s="5"/>
      <c r="FJ31" s="5"/>
      <c r="FK31" s="5"/>
      <c r="FL31" s="5"/>
      <c r="FM31" s="5"/>
      <c r="FN31" s="5"/>
      <c r="FO31" s="5"/>
    </row>
    <row r="32" spans="1:171" s="56" customFormat="1" ht="27.75" customHeight="1" x14ac:dyDescent="0.3">
      <c r="A32" s="67" t="s">
        <v>56</v>
      </c>
      <c r="B32" s="68" t="s">
        <v>57</v>
      </c>
      <c r="C32" s="45"/>
      <c r="D32" s="86">
        <v>0</v>
      </c>
      <c r="E32" s="86">
        <v>0</v>
      </c>
      <c r="F32" s="45">
        <v>0</v>
      </c>
      <c r="G32" s="45">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6"/>
      <c r="EF32" s="6"/>
      <c r="ER32" s="5"/>
      <c r="ES32" s="5"/>
      <c r="ET32" s="5"/>
      <c r="EU32" s="5"/>
      <c r="EV32" s="5"/>
      <c r="EW32" s="5"/>
      <c r="EX32" s="5"/>
      <c r="EY32" s="5"/>
      <c r="EZ32" s="5"/>
      <c r="FA32" s="5"/>
      <c r="FB32" s="5"/>
      <c r="FC32" s="5"/>
      <c r="FD32" s="5"/>
      <c r="FE32" s="5"/>
      <c r="FF32" s="5"/>
      <c r="FG32" s="5"/>
      <c r="FH32" s="5"/>
      <c r="FI32" s="5"/>
      <c r="FJ32" s="5"/>
      <c r="FK32" s="5"/>
      <c r="FL32" s="5"/>
      <c r="FM32" s="5"/>
      <c r="FN32" s="5"/>
      <c r="FO32" s="5"/>
    </row>
    <row r="33" spans="1:171" s="56" customFormat="1" x14ac:dyDescent="0.3">
      <c r="A33" s="67" t="s">
        <v>58</v>
      </c>
      <c r="B33" s="68" t="s">
        <v>59</v>
      </c>
      <c r="C33" s="45"/>
      <c r="D33" s="86">
        <v>0</v>
      </c>
      <c r="E33" s="86">
        <v>0</v>
      </c>
      <c r="F33" s="45">
        <v>5427423</v>
      </c>
      <c r="G33" s="45">
        <v>631298</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6"/>
      <c r="EF33" s="6"/>
      <c r="ER33" s="5"/>
      <c r="ES33" s="5"/>
      <c r="ET33" s="5"/>
      <c r="EU33" s="5"/>
      <c r="EV33" s="5"/>
      <c r="EW33" s="5"/>
      <c r="EX33" s="5"/>
      <c r="EY33" s="5"/>
      <c r="EZ33" s="5"/>
      <c r="FA33" s="5"/>
      <c r="FB33" s="5"/>
      <c r="FC33" s="5"/>
      <c r="FD33" s="5"/>
      <c r="FE33" s="5"/>
      <c r="FF33" s="5"/>
      <c r="FG33" s="5"/>
      <c r="FH33" s="5"/>
      <c r="FI33" s="5"/>
      <c r="FJ33" s="5"/>
      <c r="FK33" s="5"/>
      <c r="FL33" s="5"/>
      <c r="FM33" s="5"/>
      <c r="FN33" s="5"/>
      <c r="FO33" s="5"/>
    </row>
    <row r="34" spans="1:171" s="56" customFormat="1" x14ac:dyDescent="0.3">
      <c r="A34" s="67" t="s">
        <v>60</v>
      </c>
      <c r="B34" s="68" t="s">
        <v>61</v>
      </c>
      <c r="C34" s="45"/>
      <c r="D34" s="86">
        <v>0</v>
      </c>
      <c r="E34" s="86">
        <v>0</v>
      </c>
      <c r="F34" s="45">
        <v>0</v>
      </c>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6"/>
      <c r="EF34" s="6"/>
      <c r="ER34" s="5"/>
      <c r="ES34" s="5"/>
      <c r="ET34" s="5"/>
      <c r="EU34" s="5"/>
      <c r="EV34" s="5"/>
      <c r="EW34" s="5"/>
      <c r="EX34" s="5"/>
      <c r="EY34" s="5"/>
      <c r="EZ34" s="5"/>
      <c r="FA34" s="5"/>
      <c r="FB34" s="5"/>
      <c r="FC34" s="5"/>
      <c r="FD34" s="5"/>
      <c r="FE34" s="5"/>
      <c r="FF34" s="5"/>
      <c r="FG34" s="5"/>
      <c r="FH34" s="5"/>
      <c r="FI34" s="5"/>
      <c r="FJ34" s="5"/>
      <c r="FK34" s="5"/>
      <c r="FL34" s="5"/>
      <c r="FM34" s="5"/>
      <c r="FN34" s="5"/>
      <c r="FO34" s="5"/>
    </row>
    <row r="35" spans="1:171" s="56" customFormat="1" x14ac:dyDescent="0.3">
      <c r="A35" s="67" t="s">
        <v>62</v>
      </c>
      <c r="B35" s="68" t="s">
        <v>63</v>
      </c>
      <c r="C35" s="45"/>
      <c r="D35" s="86">
        <v>0</v>
      </c>
      <c r="E35" s="86">
        <v>0</v>
      </c>
      <c r="F35" s="45">
        <v>0</v>
      </c>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6"/>
      <c r="EF35" s="6"/>
      <c r="ER35" s="5"/>
      <c r="ES35" s="5"/>
      <c r="ET35" s="5"/>
      <c r="EU35" s="5"/>
      <c r="EV35" s="5"/>
      <c r="EW35" s="5"/>
      <c r="EX35" s="5"/>
      <c r="EY35" s="5"/>
      <c r="EZ35" s="5"/>
      <c r="FA35" s="5"/>
      <c r="FB35" s="5"/>
      <c r="FC35" s="5"/>
      <c r="FD35" s="5"/>
      <c r="FE35" s="5"/>
      <c r="FF35" s="5"/>
      <c r="FG35" s="5"/>
      <c r="FH35" s="5"/>
      <c r="FI35" s="5"/>
      <c r="FJ35" s="5"/>
      <c r="FK35" s="5"/>
      <c r="FL35" s="5"/>
      <c r="FM35" s="5"/>
      <c r="FN35" s="5"/>
      <c r="FO35" s="5"/>
    </row>
    <row r="36" spans="1:171" s="56" customFormat="1" ht="28.5" x14ac:dyDescent="0.3">
      <c r="A36" s="67" t="s">
        <v>64</v>
      </c>
      <c r="B36" s="71" t="s">
        <v>65</v>
      </c>
      <c r="C36" s="45"/>
      <c r="D36" s="86">
        <v>0</v>
      </c>
      <c r="E36" s="86">
        <v>0</v>
      </c>
      <c r="F36" s="45">
        <v>0</v>
      </c>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6"/>
      <c r="EF36" s="6"/>
      <c r="ER36" s="5"/>
      <c r="ES36" s="5"/>
      <c r="ET36" s="5"/>
      <c r="EU36" s="5"/>
      <c r="EV36" s="5"/>
      <c r="EW36" s="5"/>
      <c r="EX36" s="5"/>
      <c r="EY36" s="5"/>
      <c r="EZ36" s="5"/>
      <c r="FA36" s="5"/>
      <c r="FB36" s="5"/>
      <c r="FC36" s="5"/>
      <c r="FD36" s="5"/>
      <c r="FE36" s="5"/>
      <c r="FF36" s="5"/>
      <c r="FG36" s="5"/>
      <c r="FH36" s="5"/>
      <c r="FI36" s="5"/>
      <c r="FJ36" s="5"/>
      <c r="FK36" s="5"/>
      <c r="FL36" s="5"/>
      <c r="FM36" s="5"/>
      <c r="FN36" s="5"/>
      <c r="FO36" s="5"/>
    </row>
    <row r="37" spans="1:171" s="56" customFormat="1" ht="45" x14ac:dyDescent="0.3">
      <c r="A37" s="67" t="s">
        <v>66</v>
      </c>
      <c r="B37" s="68" t="s">
        <v>67</v>
      </c>
      <c r="C37" s="45"/>
      <c r="D37" s="86">
        <v>6000</v>
      </c>
      <c r="E37" s="86">
        <v>5000</v>
      </c>
      <c r="F37" s="45">
        <v>4015</v>
      </c>
      <c r="G37" s="45">
        <v>159</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6"/>
      <c r="EF37" s="6"/>
      <c r="ER37" s="5"/>
      <c r="ES37" s="5"/>
      <c r="ET37" s="5"/>
      <c r="EU37" s="5"/>
      <c r="EV37" s="5"/>
      <c r="EW37" s="5"/>
      <c r="EX37" s="5"/>
      <c r="EY37" s="5"/>
      <c r="EZ37" s="5"/>
      <c r="FA37" s="5"/>
      <c r="FB37" s="5"/>
      <c r="FC37" s="5"/>
      <c r="FD37" s="5"/>
      <c r="FE37" s="5"/>
      <c r="FF37" s="5"/>
      <c r="FG37" s="5"/>
      <c r="FH37" s="5"/>
      <c r="FI37" s="5"/>
      <c r="FJ37" s="5"/>
      <c r="FK37" s="5"/>
      <c r="FL37" s="5"/>
      <c r="FM37" s="5"/>
      <c r="FN37" s="5"/>
      <c r="FO37" s="5"/>
    </row>
    <row r="38" spans="1:171" s="56" customFormat="1" ht="60" x14ac:dyDescent="0.3">
      <c r="A38" s="67" t="s">
        <v>68</v>
      </c>
      <c r="B38" s="68" t="s">
        <v>69</v>
      </c>
      <c r="C38" s="45"/>
      <c r="D38" s="86">
        <v>0</v>
      </c>
      <c r="E38" s="86">
        <v>0</v>
      </c>
      <c r="F38" s="45">
        <v>-60</v>
      </c>
      <c r="G38" s="45">
        <v>0</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6"/>
      <c r="EF38" s="6"/>
      <c r="ER38" s="5"/>
      <c r="ES38" s="5"/>
      <c r="ET38" s="5"/>
      <c r="EU38" s="5"/>
      <c r="EV38" s="5"/>
      <c r="EW38" s="5"/>
      <c r="EX38" s="5"/>
      <c r="EY38" s="5"/>
      <c r="EZ38" s="5"/>
      <c r="FA38" s="5"/>
      <c r="FB38" s="5"/>
      <c r="FC38" s="5"/>
      <c r="FD38" s="5"/>
      <c r="FE38" s="5"/>
      <c r="FF38" s="5"/>
      <c r="FG38" s="5"/>
      <c r="FH38" s="5"/>
      <c r="FI38" s="5"/>
      <c r="FJ38" s="5"/>
      <c r="FK38" s="5"/>
      <c r="FL38" s="5"/>
      <c r="FM38" s="5"/>
      <c r="FN38" s="5"/>
      <c r="FO38" s="5"/>
    </row>
    <row r="39" spans="1:171" s="56" customFormat="1" ht="45" x14ac:dyDescent="0.3">
      <c r="A39" s="67" t="s">
        <v>70</v>
      </c>
      <c r="B39" s="68" t="s">
        <v>71</v>
      </c>
      <c r="C39" s="45"/>
      <c r="D39" s="86">
        <v>0</v>
      </c>
      <c r="E39" s="86">
        <v>0</v>
      </c>
      <c r="F39" s="45">
        <v>0</v>
      </c>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6"/>
      <c r="EF39" s="6"/>
      <c r="ER39" s="5"/>
      <c r="ES39" s="5"/>
      <c r="ET39" s="5"/>
      <c r="EU39" s="5"/>
      <c r="EV39" s="5"/>
      <c r="EW39" s="5"/>
      <c r="EX39" s="5"/>
      <c r="EY39" s="5"/>
      <c r="EZ39" s="5"/>
      <c r="FA39" s="5"/>
      <c r="FB39" s="5"/>
      <c r="FC39" s="5"/>
      <c r="FD39" s="5"/>
      <c r="FE39" s="5"/>
      <c r="FF39" s="5"/>
      <c r="FG39" s="5"/>
      <c r="FH39" s="5"/>
      <c r="FI39" s="5"/>
      <c r="FJ39" s="5"/>
      <c r="FK39" s="5"/>
      <c r="FL39" s="5"/>
      <c r="FM39" s="5"/>
      <c r="FN39" s="5"/>
      <c r="FO39" s="5"/>
    </row>
    <row r="40" spans="1:171" s="56" customFormat="1" ht="60" x14ac:dyDescent="0.3">
      <c r="A40" s="67" t="s">
        <v>72</v>
      </c>
      <c r="B40" s="68" t="s">
        <v>73</v>
      </c>
      <c r="C40" s="45"/>
      <c r="D40" s="86">
        <v>0</v>
      </c>
      <c r="E40" s="86">
        <v>0</v>
      </c>
      <c r="F40" s="45">
        <v>-2</v>
      </c>
      <c r="G40" s="45">
        <v>0</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6"/>
      <c r="EF40" s="6"/>
      <c r="ER40" s="5"/>
      <c r="ES40" s="5"/>
      <c r="ET40" s="5"/>
      <c r="EU40" s="5"/>
      <c r="EV40" s="5"/>
      <c r="EW40" s="5"/>
      <c r="EX40" s="5"/>
      <c r="EY40" s="5"/>
      <c r="EZ40" s="5"/>
      <c r="FA40" s="5"/>
      <c r="FB40" s="5"/>
      <c r="FC40" s="5"/>
      <c r="FD40" s="5"/>
      <c r="FE40" s="5"/>
      <c r="FF40" s="5"/>
      <c r="FG40" s="5"/>
      <c r="FH40" s="5"/>
      <c r="FI40" s="5"/>
      <c r="FJ40" s="5"/>
      <c r="FK40" s="5"/>
      <c r="FL40" s="5"/>
      <c r="FM40" s="5"/>
      <c r="FN40" s="5"/>
      <c r="FO40" s="5"/>
    </row>
    <row r="41" spans="1:171" s="56" customFormat="1" ht="60" x14ac:dyDescent="0.3">
      <c r="A41" s="67" t="s">
        <v>74</v>
      </c>
      <c r="B41" s="68" t="s">
        <v>75</v>
      </c>
      <c r="C41" s="45"/>
      <c r="D41" s="86">
        <v>0</v>
      </c>
      <c r="E41" s="86">
        <v>0</v>
      </c>
      <c r="F41" s="45">
        <v>0</v>
      </c>
      <c r="G41" s="45">
        <v>0</v>
      </c>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6"/>
      <c r="EF41" s="6"/>
      <c r="ER41" s="5"/>
      <c r="ES41" s="5"/>
      <c r="ET41" s="5"/>
      <c r="EU41" s="5"/>
      <c r="EV41" s="5"/>
      <c r="EW41" s="5"/>
      <c r="EX41" s="5"/>
      <c r="EY41" s="5"/>
      <c r="EZ41" s="5"/>
      <c r="FA41" s="5"/>
      <c r="FB41" s="5"/>
      <c r="FC41" s="5"/>
      <c r="FD41" s="5"/>
      <c r="FE41" s="5"/>
      <c r="FF41" s="5"/>
      <c r="FG41" s="5"/>
      <c r="FH41" s="5"/>
      <c r="FI41" s="5"/>
      <c r="FJ41" s="5"/>
      <c r="FK41" s="5"/>
      <c r="FL41" s="5"/>
      <c r="FM41" s="5"/>
      <c r="FN41" s="5"/>
      <c r="FO41" s="5"/>
    </row>
    <row r="42" spans="1:171" s="56" customFormat="1" ht="45" x14ac:dyDescent="0.3">
      <c r="A42" s="67" t="s">
        <v>76</v>
      </c>
      <c r="B42" s="68" t="s">
        <v>77</v>
      </c>
      <c r="C42" s="45"/>
      <c r="D42" s="86">
        <v>0</v>
      </c>
      <c r="E42" s="86">
        <v>0</v>
      </c>
      <c r="F42" s="45">
        <v>0</v>
      </c>
      <c r="G42" s="45">
        <v>0</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6"/>
      <c r="EF42" s="6"/>
      <c r="ER42" s="5"/>
      <c r="ES42" s="5"/>
      <c r="ET42" s="5"/>
      <c r="EU42" s="5"/>
      <c r="EV42" s="5"/>
      <c r="EW42" s="5"/>
      <c r="EX42" s="5"/>
      <c r="EY42" s="5"/>
      <c r="EZ42" s="5"/>
      <c r="FA42" s="5"/>
      <c r="FB42" s="5"/>
      <c r="FC42" s="5"/>
      <c r="FD42" s="5"/>
      <c r="FE42" s="5"/>
      <c r="FF42" s="5"/>
      <c r="FG42" s="5"/>
      <c r="FH42" s="5"/>
      <c r="FI42" s="5"/>
      <c r="FJ42" s="5"/>
      <c r="FK42" s="5"/>
      <c r="FL42" s="5"/>
      <c r="FM42" s="5"/>
      <c r="FN42" s="5"/>
      <c r="FO42" s="5"/>
    </row>
    <row r="43" spans="1:171" s="56" customFormat="1" ht="45" x14ac:dyDescent="0.3">
      <c r="A43" s="67" t="s">
        <v>78</v>
      </c>
      <c r="B43" s="68" t="s">
        <v>79</v>
      </c>
      <c r="C43" s="45"/>
      <c r="D43" s="86">
        <v>0</v>
      </c>
      <c r="E43" s="86">
        <v>0</v>
      </c>
      <c r="F43" s="45">
        <v>0</v>
      </c>
      <c r="G43" s="45">
        <v>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6"/>
      <c r="EF43" s="6"/>
      <c r="ER43" s="5"/>
      <c r="ES43" s="5"/>
      <c r="ET43" s="5"/>
      <c r="EU43" s="5"/>
      <c r="EV43" s="5"/>
      <c r="EW43" s="5"/>
      <c r="EX43" s="5"/>
      <c r="EY43" s="5"/>
      <c r="EZ43" s="5"/>
      <c r="FA43" s="5"/>
      <c r="FB43" s="5"/>
      <c r="FC43" s="5"/>
      <c r="FD43" s="5"/>
      <c r="FE43" s="5"/>
      <c r="FF43" s="5"/>
      <c r="FG43" s="5"/>
      <c r="FH43" s="5"/>
      <c r="FI43" s="5"/>
      <c r="FJ43" s="5"/>
      <c r="FK43" s="5"/>
      <c r="FL43" s="5"/>
      <c r="FM43" s="5"/>
      <c r="FN43" s="5"/>
      <c r="FO43" s="5"/>
    </row>
    <row r="44" spans="1:171" s="56" customFormat="1" ht="30" customHeight="1" x14ac:dyDescent="0.3">
      <c r="A44" s="67" t="s">
        <v>80</v>
      </c>
      <c r="B44" s="68" t="s">
        <v>81</v>
      </c>
      <c r="C44" s="45"/>
      <c r="D44" s="86">
        <v>0</v>
      </c>
      <c r="E44" s="86">
        <v>0</v>
      </c>
      <c r="F44" s="45">
        <v>1125</v>
      </c>
      <c r="G44" s="45">
        <v>-347</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6"/>
      <c r="EF44" s="6"/>
      <c r="ER44" s="5"/>
      <c r="ES44" s="5"/>
      <c r="ET44" s="5"/>
      <c r="EU44" s="5"/>
      <c r="EV44" s="5"/>
      <c r="EW44" s="5"/>
      <c r="EX44" s="5"/>
      <c r="EY44" s="5"/>
      <c r="EZ44" s="5"/>
      <c r="FA44" s="5"/>
      <c r="FB44" s="5"/>
      <c r="FC44" s="5"/>
      <c r="FD44" s="5"/>
      <c r="FE44" s="5"/>
      <c r="FF44" s="5"/>
      <c r="FG44" s="5"/>
      <c r="FH44" s="5"/>
      <c r="FI44" s="5"/>
      <c r="FJ44" s="5"/>
      <c r="FK44" s="5"/>
      <c r="FL44" s="5"/>
      <c r="FM44" s="5"/>
      <c r="FN44" s="5"/>
      <c r="FO44" s="5"/>
    </row>
    <row r="45" spans="1:171" s="56" customFormat="1" x14ac:dyDescent="0.3">
      <c r="A45" s="67" t="s">
        <v>82</v>
      </c>
      <c r="B45" s="68" t="s">
        <v>83</v>
      </c>
      <c r="C45" s="45"/>
      <c r="D45" s="86">
        <v>1143000</v>
      </c>
      <c r="E45" s="86">
        <v>856000</v>
      </c>
      <c r="F45" s="45">
        <v>753809</v>
      </c>
      <c r="G45" s="45">
        <v>47769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6"/>
      <c r="EF45" s="6"/>
      <c r="ER45" s="5"/>
      <c r="ES45" s="5"/>
      <c r="ET45" s="5"/>
      <c r="EU45" s="5"/>
      <c r="EV45" s="5"/>
      <c r="EW45" s="5"/>
      <c r="EX45" s="5"/>
      <c r="EY45" s="5"/>
      <c r="EZ45" s="5"/>
      <c r="FA45" s="5"/>
      <c r="FB45" s="5"/>
      <c r="FC45" s="5"/>
      <c r="FD45" s="5"/>
      <c r="FE45" s="5"/>
      <c r="FF45" s="5"/>
      <c r="FG45" s="5"/>
      <c r="FH45" s="5"/>
      <c r="FI45" s="5"/>
      <c r="FJ45" s="5"/>
      <c r="FK45" s="5"/>
      <c r="FL45" s="5"/>
      <c r="FM45" s="5"/>
      <c r="FN45" s="5"/>
      <c r="FO45" s="5"/>
    </row>
    <row r="46" spans="1:171" s="56" customFormat="1" x14ac:dyDescent="0.3">
      <c r="A46" s="67" t="s">
        <v>84</v>
      </c>
      <c r="B46" s="68" t="s">
        <v>85</v>
      </c>
      <c r="C46" s="45"/>
      <c r="D46" s="86">
        <v>111000</v>
      </c>
      <c r="E46" s="86">
        <v>89000</v>
      </c>
      <c r="F46" s="45">
        <v>85020</v>
      </c>
      <c r="G46" s="45">
        <v>10946</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6"/>
      <c r="EF46" s="6"/>
      <c r="ER46" s="5"/>
      <c r="ES46" s="5"/>
      <c r="ET46" s="5"/>
      <c r="EU46" s="5"/>
      <c r="EV46" s="5"/>
      <c r="EW46" s="5"/>
      <c r="EX46" s="5"/>
      <c r="EY46" s="5"/>
      <c r="EZ46" s="5"/>
      <c r="FA46" s="5"/>
      <c r="FB46" s="5"/>
      <c r="FC46" s="5"/>
      <c r="FD46" s="5"/>
      <c r="FE46" s="5"/>
      <c r="FF46" s="5"/>
      <c r="FG46" s="5"/>
      <c r="FH46" s="5"/>
      <c r="FI46" s="5"/>
      <c r="FJ46" s="5"/>
      <c r="FK46" s="5"/>
      <c r="FL46" s="5"/>
      <c r="FM46" s="5"/>
      <c r="FN46" s="5"/>
      <c r="FO46" s="5"/>
    </row>
    <row r="47" spans="1:171" s="56" customFormat="1" ht="45" x14ac:dyDescent="0.3">
      <c r="A47" s="72" t="s">
        <v>86</v>
      </c>
      <c r="B47" s="73" t="s">
        <v>87</v>
      </c>
      <c r="C47" s="45"/>
      <c r="D47" s="86">
        <v>0</v>
      </c>
      <c r="E47" s="86">
        <v>0</v>
      </c>
      <c r="F47" s="45">
        <v>0</v>
      </c>
      <c r="G47" s="45">
        <v>0</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6"/>
      <c r="EF47" s="6"/>
      <c r="ER47" s="5"/>
      <c r="ES47" s="5"/>
      <c r="ET47" s="5"/>
      <c r="EU47" s="5"/>
      <c r="EV47" s="5"/>
      <c r="EW47" s="5"/>
      <c r="EX47" s="5"/>
      <c r="EY47" s="5"/>
      <c r="EZ47" s="5"/>
      <c r="FA47" s="5"/>
      <c r="FB47" s="5"/>
      <c r="FC47" s="5"/>
      <c r="FD47" s="5"/>
      <c r="FE47" s="5"/>
      <c r="FF47" s="5"/>
      <c r="FG47" s="5"/>
      <c r="FH47" s="5"/>
      <c r="FI47" s="5"/>
      <c r="FJ47" s="5"/>
      <c r="FK47" s="5"/>
      <c r="FL47" s="5"/>
      <c r="FM47" s="5"/>
      <c r="FN47" s="5"/>
      <c r="FO47" s="5"/>
    </row>
    <row r="48" spans="1:171" s="56" customFormat="1" x14ac:dyDescent="0.3">
      <c r="A48" s="72" t="s">
        <v>88</v>
      </c>
      <c r="B48" s="73" t="s">
        <v>89</v>
      </c>
      <c r="C48" s="45"/>
      <c r="D48" s="86">
        <v>0</v>
      </c>
      <c r="E48" s="86">
        <v>0</v>
      </c>
      <c r="F48" s="45">
        <v>0</v>
      </c>
      <c r="G48" s="45">
        <v>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6"/>
      <c r="EF48" s="6"/>
      <c r="ER48" s="5"/>
      <c r="ES48" s="5"/>
      <c r="ET48" s="5"/>
      <c r="EU48" s="5"/>
      <c r="EV48" s="5"/>
      <c r="EW48" s="5"/>
      <c r="EX48" s="5"/>
      <c r="EY48" s="5"/>
      <c r="EZ48" s="5"/>
      <c r="FA48" s="5"/>
      <c r="FB48" s="5"/>
      <c r="FC48" s="5"/>
      <c r="FD48" s="5"/>
      <c r="FE48" s="5"/>
      <c r="FF48" s="5"/>
      <c r="FG48" s="5"/>
      <c r="FH48" s="5"/>
      <c r="FI48" s="5"/>
      <c r="FJ48" s="5"/>
      <c r="FK48" s="5"/>
      <c r="FL48" s="5"/>
      <c r="FM48" s="5"/>
      <c r="FN48" s="5"/>
      <c r="FO48" s="5"/>
    </row>
    <row r="49" spans="1:171" s="56" customFormat="1" ht="45" x14ac:dyDescent="0.3">
      <c r="A49" s="72" t="s">
        <v>90</v>
      </c>
      <c r="B49" s="73" t="s">
        <v>91</v>
      </c>
      <c r="C49" s="45"/>
      <c r="D49" s="86">
        <v>227000</v>
      </c>
      <c r="E49" s="86">
        <v>170000</v>
      </c>
      <c r="F49" s="45">
        <v>188009</v>
      </c>
      <c r="G49" s="45">
        <v>23991</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6"/>
      <c r="EF49" s="6"/>
      <c r="ER49" s="5"/>
      <c r="ES49" s="5"/>
      <c r="ET49" s="5"/>
      <c r="EU49" s="5"/>
      <c r="EV49" s="5"/>
      <c r="EW49" s="5"/>
      <c r="EX49" s="5"/>
      <c r="EY49" s="5"/>
      <c r="EZ49" s="5"/>
      <c r="FA49" s="5"/>
      <c r="FB49" s="5"/>
      <c r="FC49" s="5"/>
      <c r="FD49" s="5"/>
      <c r="FE49" s="5"/>
      <c r="FF49" s="5"/>
      <c r="FG49" s="5"/>
      <c r="FH49" s="5"/>
      <c r="FI49" s="5"/>
      <c r="FJ49" s="5"/>
      <c r="FK49" s="5"/>
      <c r="FL49" s="5"/>
      <c r="FM49" s="5"/>
      <c r="FN49" s="5"/>
      <c r="FO49" s="5"/>
    </row>
    <row r="50" spans="1:171" ht="30" x14ac:dyDescent="0.3">
      <c r="A50" s="72" t="s">
        <v>92</v>
      </c>
      <c r="B50" s="73" t="s">
        <v>93</v>
      </c>
      <c r="C50" s="45"/>
      <c r="D50" s="86">
        <v>15773000</v>
      </c>
      <c r="E50" s="86">
        <v>12862000</v>
      </c>
      <c r="F50" s="45">
        <v>13767626</v>
      </c>
      <c r="G50" s="45">
        <v>953702</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6"/>
      <c r="EF50" s="6"/>
    </row>
    <row r="51" spans="1:171" x14ac:dyDescent="0.3">
      <c r="A51" s="67" t="s">
        <v>94</v>
      </c>
      <c r="B51" s="68" t="s">
        <v>95</v>
      </c>
      <c r="C51" s="45"/>
      <c r="D51" s="86">
        <v>0</v>
      </c>
      <c r="E51" s="86">
        <v>0</v>
      </c>
      <c r="F51" s="45">
        <v>0</v>
      </c>
      <c r="G51" s="45">
        <v>0</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6"/>
      <c r="EF51" s="6"/>
    </row>
    <row r="52" spans="1:171" x14ac:dyDescent="0.3">
      <c r="A52" s="65" t="s">
        <v>96</v>
      </c>
      <c r="B52" s="66" t="s">
        <v>97</v>
      </c>
      <c r="C52" s="86">
        <f>+C53+C58</f>
        <v>0</v>
      </c>
      <c r="D52" s="86">
        <f t="shared" ref="D52:G52" si="8">+D53+D58</f>
        <v>319000</v>
      </c>
      <c r="E52" s="86">
        <f t="shared" si="8"/>
        <v>244000</v>
      </c>
      <c r="F52" s="86">
        <f t="shared" si="8"/>
        <v>170746</v>
      </c>
      <c r="G52" s="86">
        <f t="shared" si="8"/>
        <v>8226</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6"/>
      <c r="EF52" s="6"/>
    </row>
    <row r="53" spans="1:171" x14ac:dyDescent="0.3">
      <c r="A53" s="65" t="s">
        <v>98</v>
      </c>
      <c r="B53" s="66" t="s">
        <v>99</v>
      </c>
      <c r="C53" s="86">
        <f>+C54+C56</f>
        <v>0</v>
      </c>
      <c r="D53" s="86">
        <f t="shared" ref="D53:G53" si="9">+D54+D56</f>
        <v>0</v>
      </c>
      <c r="E53" s="86">
        <f t="shared" si="9"/>
        <v>0</v>
      </c>
      <c r="F53" s="86">
        <f t="shared" si="9"/>
        <v>0</v>
      </c>
      <c r="G53" s="86">
        <f t="shared" si="9"/>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6"/>
      <c r="EF53" s="6"/>
    </row>
    <row r="54" spans="1:171" x14ac:dyDescent="0.3">
      <c r="A54" s="65" t="s">
        <v>100</v>
      </c>
      <c r="B54" s="66" t="s">
        <v>101</v>
      </c>
      <c r="C54" s="86">
        <f>+C55</f>
        <v>0</v>
      </c>
      <c r="D54" s="86">
        <f t="shared" ref="D54:G54" si="10">+D55</f>
        <v>0</v>
      </c>
      <c r="E54" s="86">
        <f t="shared" si="10"/>
        <v>0</v>
      </c>
      <c r="F54" s="86">
        <f t="shared" si="10"/>
        <v>0</v>
      </c>
      <c r="G54" s="86">
        <f t="shared" si="10"/>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6"/>
      <c r="EF54" s="6"/>
    </row>
    <row r="55" spans="1:171" x14ac:dyDescent="0.3">
      <c r="A55" s="67" t="s">
        <v>102</v>
      </c>
      <c r="B55" s="68" t="s">
        <v>103</v>
      </c>
      <c r="C55" s="45"/>
      <c r="D55" s="86">
        <v>0</v>
      </c>
      <c r="E55" s="86">
        <v>0</v>
      </c>
      <c r="F55" s="45">
        <v>0</v>
      </c>
      <c r="G55" s="45">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6"/>
      <c r="EF55" s="6"/>
    </row>
    <row r="56" spans="1:171" x14ac:dyDescent="0.3">
      <c r="A56" s="65" t="s">
        <v>104</v>
      </c>
      <c r="B56" s="66" t="s">
        <v>105</v>
      </c>
      <c r="C56" s="86">
        <f>+C57</f>
        <v>0</v>
      </c>
      <c r="D56" s="86">
        <f t="shared" ref="D56:G56" si="11">+D57</f>
        <v>0</v>
      </c>
      <c r="E56" s="86">
        <f t="shared" si="11"/>
        <v>0</v>
      </c>
      <c r="F56" s="86">
        <f t="shared" si="11"/>
        <v>0</v>
      </c>
      <c r="G56" s="86">
        <f t="shared" si="11"/>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6"/>
      <c r="EF56" s="6"/>
    </row>
    <row r="57" spans="1:171" x14ac:dyDescent="0.3">
      <c r="A57" s="67" t="s">
        <v>106</v>
      </c>
      <c r="B57" s="68" t="s">
        <v>107</v>
      </c>
      <c r="C57" s="45"/>
      <c r="D57" s="86">
        <v>0</v>
      </c>
      <c r="E57" s="86">
        <v>0</v>
      </c>
      <c r="F57" s="45">
        <v>0</v>
      </c>
      <c r="G57" s="45">
        <v>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6"/>
      <c r="EF57" s="6"/>
    </row>
    <row r="58" spans="1:171" s="19" customFormat="1" x14ac:dyDescent="0.3">
      <c r="A58" s="65" t="s">
        <v>108</v>
      </c>
      <c r="B58" s="66" t="s">
        <v>109</v>
      </c>
      <c r="C58" s="86">
        <f>+C59+C64</f>
        <v>0</v>
      </c>
      <c r="D58" s="86">
        <f>+D59+D64</f>
        <v>319000</v>
      </c>
      <c r="E58" s="86">
        <f>+E59+E64</f>
        <v>244000</v>
      </c>
      <c r="F58" s="86">
        <f>+F59+F64</f>
        <v>170746</v>
      </c>
      <c r="G58" s="86">
        <f>+G59+G64</f>
        <v>8226</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74"/>
      <c r="EH58" s="74"/>
      <c r="EI58" s="74"/>
      <c r="EJ58" s="74"/>
      <c r="EK58" s="74"/>
      <c r="EL58" s="74"/>
      <c r="EM58" s="74"/>
      <c r="EN58" s="74"/>
      <c r="EO58" s="74"/>
      <c r="EP58" s="74"/>
      <c r="EQ58" s="74"/>
    </row>
    <row r="59" spans="1:171" x14ac:dyDescent="0.3">
      <c r="A59" s="65" t="s">
        <v>110</v>
      </c>
      <c r="B59" s="66" t="s">
        <v>111</v>
      </c>
      <c r="C59" s="86">
        <f>C63+C61+C62+C60</f>
        <v>0</v>
      </c>
      <c r="D59" s="86">
        <f t="shared" ref="D59:G59" si="12">D63+D61+D62+D60</f>
        <v>319000</v>
      </c>
      <c r="E59" s="86">
        <f t="shared" si="12"/>
        <v>244000</v>
      </c>
      <c r="F59" s="86">
        <f t="shared" si="12"/>
        <v>170746</v>
      </c>
      <c r="G59" s="86">
        <f t="shared" si="12"/>
        <v>8226</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6"/>
      <c r="EF59" s="6"/>
    </row>
    <row r="60" spans="1:171" x14ac:dyDescent="0.3">
      <c r="A60" s="65" t="s">
        <v>516</v>
      </c>
      <c r="B60" s="66" t="s">
        <v>515</v>
      </c>
      <c r="C60" s="86"/>
      <c r="D60" s="86">
        <v>0</v>
      </c>
      <c r="E60" s="86">
        <v>0</v>
      </c>
      <c r="F60" s="86">
        <v>0</v>
      </c>
      <c r="G60" s="86">
        <v>0</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6"/>
      <c r="EF60" s="6"/>
    </row>
    <row r="61" spans="1:171" x14ac:dyDescent="0.3">
      <c r="A61" s="75" t="s">
        <v>112</v>
      </c>
      <c r="B61" s="66" t="s">
        <v>113</v>
      </c>
      <c r="C61" s="86"/>
      <c r="D61" s="86">
        <v>0</v>
      </c>
      <c r="E61" s="86">
        <v>0</v>
      </c>
      <c r="F61" s="86">
        <v>0</v>
      </c>
      <c r="G61" s="86">
        <v>0</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6"/>
      <c r="EF61" s="6"/>
    </row>
    <row r="62" spans="1:171" x14ac:dyDescent="0.3">
      <c r="A62" s="75" t="s">
        <v>114</v>
      </c>
      <c r="B62" s="66" t="s">
        <v>115</v>
      </c>
      <c r="C62" s="86"/>
      <c r="D62" s="86">
        <v>0</v>
      </c>
      <c r="E62" s="86">
        <v>0</v>
      </c>
      <c r="F62" s="86">
        <v>0</v>
      </c>
      <c r="G62" s="86">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6"/>
      <c r="EF62" s="6"/>
    </row>
    <row r="63" spans="1:171" ht="19.5" customHeight="1" x14ac:dyDescent="0.3">
      <c r="A63" s="67" t="s">
        <v>116</v>
      </c>
      <c r="B63" s="76" t="s">
        <v>117</v>
      </c>
      <c r="C63" s="45"/>
      <c r="D63" s="86">
        <v>319000</v>
      </c>
      <c r="E63" s="86">
        <v>244000</v>
      </c>
      <c r="F63" s="45">
        <v>170746</v>
      </c>
      <c r="G63" s="45">
        <v>8226</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6"/>
      <c r="EF63" s="6"/>
    </row>
    <row r="64" spans="1:171" ht="30" x14ac:dyDescent="0.3">
      <c r="A64" s="65" t="s">
        <v>118</v>
      </c>
      <c r="B64" s="66" t="s">
        <v>119</v>
      </c>
      <c r="C64" s="86">
        <f>C65</f>
        <v>0</v>
      </c>
      <c r="D64" s="86">
        <f t="shared" ref="D64:G64" si="13">D65</f>
        <v>0</v>
      </c>
      <c r="E64" s="86">
        <f t="shared" si="13"/>
        <v>0</v>
      </c>
      <c r="F64" s="86">
        <f t="shared" si="13"/>
        <v>0</v>
      </c>
      <c r="G64" s="86">
        <f t="shared" si="13"/>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6"/>
      <c r="EF64" s="6"/>
    </row>
    <row r="65" spans="1:171" x14ac:dyDescent="0.3">
      <c r="A65" s="67" t="s">
        <v>120</v>
      </c>
      <c r="B65" s="76" t="s">
        <v>121</v>
      </c>
      <c r="C65" s="45"/>
      <c r="D65" s="86">
        <v>0</v>
      </c>
      <c r="E65" s="86">
        <v>0</v>
      </c>
      <c r="F65" s="45">
        <v>0</v>
      </c>
      <c r="G65" s="45">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6"/>
      <c r="EF65" s="6"/>
    </row>
    <row r="66" spans="1:171" s="56" customFormat="1" x14ac:dyDescent="0.3">
      <c r="A66" s="65" t="s">
        <v>122</v>
      </c>
      <c r="B66" s="66" t="s">
        <v>123</v>
      </c>
      <c r="C66" s="86">
        <f>+C67</f>
        <v>0</v>
      </c>
      <c r="D66" s="86">
        <f t="shared" ref="D66:G66" si="14">+D67</f>
        <v>123487950</v>
      </c>
      <c r="E66" s="86">
        <f t="shared" si="14"/>
        <v>123487950</v>
      </c>
      <c r="F66" s="86">
        <f t="shared" si="14"/>
        <v>123486981</v>
      </c>
      <c r="G66" s="86">
        <f t="shared" si="14"/>
        <v>11069920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6"/>
      <c r="EF66" s="6"/>
      <c r="ER66" s="5"/>
      <c r="ES66" s="5"/>
      <c r="ET66" s="5"/>
      <c r="EU66" s="5"/>
      <c r="EV66" s="5"/>
      <c r="EW66" s="5"/>
      <c r="EX66" s="5"/>
      <c r="EY66" s="5"/>
      <c r="EZ66" s="5"/>
      <c r="FA66" s="5"/>
      <c r="FB66" s="5"/>
      <c r="FC66" s="5"/>
      <c r="FD66" s="5"/>
      <c r="FE66" s="5"/>
      <c r="FF66" s="5"/>
      <c r="FG66" s="5"/>
      <c r="FH66" s="5"/>
      <c r="FI66" s="5"/>
      <c r="FJ66" s="5"/>
      <c r="FK66" s="5"/>
      <c r="FL66" s="5"/>
      <c r="FM66" s="5"/>
      <c r="FN66" s="5"/>
      <c r="FO66" s="5"/>
    </row>
    <row r="67" spans="1:171" s="56" customFormat="1" ht="30" x14ac:dyDescent="0.3">
      <c r="A67" s="65" t="s">
        <v>124</v>
      </c>
      <c r="B67" s="66" t="s">
        <v>125</v>
      </c>
      <c r="C67" s="86">
        <f>+C68+C81</f>
        <v>0</v>
      </c>
      <c r="D67" s="86">
        <f t="shared" ref="D67:G67" si="15">+D68+D81</f>
        <v>123487950</v>
      </c>
      <c r="E67" s="86">
        <f t="shared" si="15"/>
        <v>123487950</v>
      </c>
      <c r="F67" s="86">
        <f t="shared" si="15"/>
        <v>123486981</v>
      </c>
      <c r="G67" s="86">
        <f t="shared" si="15"/>
        <v>11069920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6"/>
      <c r="EF67" s="6"/>
      <c r="ER67" s="5"/>
      <c r="ES67" s="5"/>
      <c r="ET67" s="5"/>
      <c r="EU67" s="5"/>
      <c r="EV67" s="5"/>
      <c r="EW67" s="5"/>
      <c r="EX67" s="5"/>
      <c r="EY67" s="5"/>
      <c r="EZ67" s="5"/>
      <c r="FA67" s="5"/>
      <c r="FB67" s="5"/>
      <c r="FC67" s="5"/>
      <c r="FD67" s="5"/>
      <c r="FE67" s="5"/>
      <c r="FF67" s="5"/>
      <c r="FG67" s="5"/>
      <c r="FH67" s="5"/>
      <c r="FI67" s="5"/>
      <c r="FJ67" s="5"/>
      <c r="FK67" s="5"/>
      <c r="FL67" s="5"/>
      <c r="FM67" s="5"/>
      <c r="FN67" s="5"/>
      <c r="FO67" s="5"/>
    </row>
    <row r="68" spans="1:171" s="56" customFormat="1" x14ac:dyDescent="0.3">
      <c r="A68" s="65" t="s">
        <v>126</v>
      </c>
      <c r="B68" s="66" t="s">
        <v>127</v>
      </c>
      <c r="C68" s="86">
        <f>C69+C70+C71+C72+C74+C75+C76+C77+C73+C78+C79+C80</f>
        <v>0</v>
      </c>
      <c r="D68" s="86">
        <f t="shared" ref="D68:G68" si="16">D69+D70+D71+D72+D74+D75+D76+D77+D73+D78+D79+D80</f>
        <v>123486870</v>
      </c>
      <c r="E68" s="86">
        <f t="shared" si="16"/>
        <v>123486870</v>
      </c>
      <c r="F68" s="86">
        <f t="shared" si="16"/>
        <v>123486870</v>
      </c>
      <c r="G68" s="86">
        <f t="shared" si="16"/>
        <v>11069920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6"/>
      <c r="EF68" s="6"/>
      <c r="ER68" s="5"/>
      <c r="ES68" s="5"/>
      <c r="ET68" s="5"/>
      <c r="EU68" s="5"/>
      <c r="EV68" s="5"/>
      <c r="EW68" s="5"/>
      <c r="EX68" s="5"/>
      <c r="EY68" s="5"/>
      <c r="EZ68" s="5"/>
      <c r="FA68" s="5"/>
      <c r="FB68" s="5"/>
      <c r="FC68" s="5"/>
      <c r="FD68" s="5"/>
      <c r="FE68" s="5"/>
      <c r="FF68" s="5"/>
      <c r="FG68" s="5"/>
      <c r="FH68" s="5"/>
      <c r="FI68" s="5"/>
      <c r="FJ68" s="5"/>
      <c r="FK68" s="5"/>
      <c r="FL68" s="5"/>
      <c r="FM68" s="5"/>
      <c r="FN68" s="5"/>
      <c r="FO68" s="5"/>
    </row>
    <row r="69" spans="1:171" s="56" customFormat="1" ht="30" x14ac:dyDescent="0.3">
      <c r="A69" s="67" t="s">
        <v>128</v>
      </c>
      <c r="B69" s="76" t="s">
        <v>129</v>
      </c>
      <c r="C69" s="45"/>
      <c r="D69" s="86">
        <v>0</v>
      </c>
      <c r="E69" s="86">
        <v>0</v>
      </c>
      <c r="F69" s="45">
        <v>0</v>
      </c>
      <c r="G69" s="45">
        <v>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6"/>
      <c r="EF69" s="6"/>
      <c r="ER69" s="5"/>
      <c r="ES69" s="5"/>
      <c r="ET69" s="5"/>
      <c r="EU69" s="5"/>
      <c r="EV69" s="5"/>
      <c r="EW69" s="5"/>
      <c r="EX69" s="5"/>
      <c r="EY69" s="5"/>
      <c r="EZ69" s="5"/>
      <c r="FA69" s="5"/>
      <c r="FB69" s="5"/>
      <c r="FC69" s="5"/>
      <c r="FD69" s="5"/>
      <c r="FE69" s="5"/>
      <c r="FF69" s="5"/>
      <c r="FG69" s="5"/>
      <c r="FH69" s="5"/>
      <c r="FI69" s="5"/>
      <c r="FJ69" s="5"/>
      <c r="FK69" s="5"/>
      <c r="FL69" s="5"/>
      <c r="FM69" s="5"/>
      <c r="FN69" s="5"/>
      <c r="FO69" s="5"/>
    </row>
    <row r="70" spans="1:171" s="56" customFormat="1" ht="30" x14ac:dyDescent="0.3">
      <c r="A70" s="67" t="s">
        <v>130</v>
      </c>
      <c r="B70" s="76" t="s">
        <v>131</v>
      </c>
      <c r="C70" s="45"/>
      <c r="D70" s="86">
        <v>0</v>
      </c>
      <c r="E70" s="86">
        <v>0</v>
      </c>
      <c r="F70" s="45">
        <v>0</v>
      </c>
      <c r="G70" s="45">
        <v>0</v>
      </c>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6"/>
      <c r="EF70" s="6"/>
      <c r="ER70" s="5"/>
      <c r="ES70" s="5"/>
      <c r="ET70" s="5"/>
      <c r="EU70" s="5"/>
      <c r="EV70" s="5"/>
      <c r="EW70" s="5"/>
      <c r="EX70" s="5"/>
      <c r="EY70" s="5"/>
      <c r="EZ70" s="5"/>
      <c r="FA70" s="5"/>
      <c r="FB70" s="5"/>
      <c r="FC70" s="5"/>
      <c r="FD70" s="5"/>
      <c r="FE70" s="5"/>
      <c r="FF70" s="5"/>
      <c r="FG70" s="5"/>
      <c r="FH70" s="5"/>
      <c r="FI70" s="5"/>
      <c r="FJ70" s="5"/>
      <c r="FK70" s="5"/>
      <c r="FL70" s="5"/>
      <c r="FM70" s="5"/>
      <c r="FN70" s="5"/>
      <c r="FO70" s="5"/>
    </row>
    <row r="71" spans="1:171" s="56" customFormat="1" ht="30" x14ac:dyDescent="0.3">
      <c r="A71" s="77" t="s">
        <v>132</v>
      </c>
      <c r="B71" s="76" t="s">
        <v>133</v>
      </c>
      <c r="C71" s="45"/>
      <c r="D71" s="86">
        <v>85351150</v>
      </c>
      <c r="E71" s="86">
        <v>85351150</v>
      </c>
      <c r="F71" s="45">
        <v>85351150</v>
      </c>
      <c r="G71" s="45">
        <v>0</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6"/>
      <c r="EF71" s="6"/>
      <c r="ER71" s="5"/>
      <c r="ES71" s="5"/>
      <c r="ET71" s="5"/>
      <c r="EU71" s="5"/>
      <c r="EV71" s="5"/>
      <c r="EW71" s="5"/>
      <c r="EX71" s="5"/>
      <c r="EY71" s="5"/>
      <c r="EZ71" s="5"/>
      <c r="FA71" s="5"/>
      <c r="FB71" s="5"/>
      <c r="FC71" s="5"/>
      <c r="FD71" s="5"/>
      <c r="FE71" s="5"/>
      <c r="FF71" s="5"/>
      <c r="FG71" s="5"/>
      <c r="FH71" s="5"/>
      <c r="FI71" s="5"/>
      <c r="FJ71" s="5"/>
      <c r="FK71" s="5"/>
      <c r="FL71" s="5"/>
      <c r="FM71" s="5"/>
      <c r="FN71" s="5"/>
      <c r="FO71" s="5"/>
    </row>
    <row r="72" spans="1:171" s="56" customFormat="1" ht="30" x14ac:dyDescent="0.3">
      <c r="A72" s="67" t="s">
        <v>134</v>
      </c>
      <c r="B72" s="78" t="s">
        <v>135</v>
      </c>
      <c r="C72" s="45"/>
      <c r="D72" s="86">
        <v>0</v>
      </c>
      <c r="E72" s="86">
        <v>0</v>
      </c>
      <c r="F72" s="45">
        <v>0</v>
      </c>
      <c r="G72" s="45">
        <v>0</v>
      </c>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6"/>
      <c r="EF72" s="6"/>
      <c r="ER72" s="5"/>
      <c r="ES72" s="5"/>
      <c r="ET72" s="5"/>
      <c r="EU72" s="5"/>
      <c r="EV72" s="5"/>
      <c r="EW72" s="5"/>
      <c r="EX72" s="5"/>
      <c r="EY72" s="5"/>
      <c r="EZ72" s="5"/>
      <c r="FA72" s="5"/>
      <c r="FB72" s="5"/>
      <c r="FC72" s="5"/>
      <c r="FD72" s="5"/>
      <c r="FE72" s="5"/>
      <c r="FF72" s="5"/>
      <c r="FG72" s="5"/>
      <c r="FH72" s="5"/>
      <c r="FI72" s="5"/>
      <c r="FJ72" s="5"/>
      <c r="FK72" s="5"/>
      <c r="FL72" s="5"/>
      <c r="FM72" s="5"/>
      <c r="FN72" s="5"/>
      <c r="FO72" s="5"/>
    </row>
    <row r="73" spans="1:171" s="56" customFormat="1" x14ac:dyDescent="0.3">
      <c r="A73" s="67" t="s">
        <v>136</v>
      </c>
      <c r="B73" s="78" t="s">
        <v>137</v>
      </c>
      <c r="C73" s="45"/>
      <c r="D73" s="86">
        <v>0</v>
      </c>
      <c r="E73" s="86">
        <v>0</v>
      </c>
      <c r="F73" s="45">
        <v>0</v>
      </c>
      <c r="G73" s="45">
        <v>0</v>
      </c>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6"/>
      <c r="EF73" s="6"/>
      <c r="ER73" s="5"/>
      <c r="ES73" s="5"/>
      <c r="ET73" s="5"/>
      <c r="EU73" s="5"/>
      <c r="EV73" s="5"/>
      <c r="EW73" s="5"/>
      <c r="EX73" s="5"/>
      <c r="EY73" s="5"/>
      <c r="EZ73" s="5"/>
      <c r="FA73" s="5"/>
      <c r="FB73" s="5"/>
      <c r="FC73" s="5"/>
      <c r="FD73" s="5"/>
      <c r="FE73" s="5"/>
      <c r="FF73" s="5"/>
      <c r="FG73" s="5"/>
      <c r="FH73" s="5"/>
      <c r="FI73" s="5"/>
      <c r="FJ73" s="5"/>
      <c r="FK73" s="5"/>
      <c r="FL73" s="5"/>
      <c r="FM73" s="5"/>
      <c r="FN73" s="5"/>
      <c r="FO73" s="5"/>
    </row>
    <row r="74" spans="1:171" s="56" customFormat="1" ht="30" x14ac:dyDescent="0.3">
      <c r="A74" s="67" t="s">
        <v>138</v>
      </c>
      <c r="B74" s="78" t="s">
        <v>139</v>
      </c>
      <c r="C74" s="45"/>
      <c r="D74" s="86">
        <v>0</v>
      </c>
      <c r="E74" s="86">
        <v>0</v>
      </c>
      <c r="F74" s="45">
        <v>0</v>
      </c>
      <c r="G74" s="45">
        <v>0</v>
      </c>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6"/>
      <c r="EF74" s="6"/>
      <c r="ER74" s="5"/>
      <c r="ES74" s="5"/>
      <c r="ET74" s="5"/>
      <c r="EU74" s="5"/>
      <c r="EV74" s="5"/>
      <c r="EW74" s="5"/>
      <c r="EX74" s="5"/>
      <c r="EY74" s="5"/>
      <c r="EZ74" s="5"/>
      <c r="FA74" s="5"/>
      <c r="FB74" s="5"/>
      <c r="FC74" s="5"/>
      <c r="FD74" s="5"/>
      <c r="FE74" s="5"/>
      <c r="FF74" s="5"/>
      <c r="FG74" s="5"/>
      <c r="FH74" s="5"/>
      <c r="FI74" s="5"/>
      <c r="FJ74" s="5"/>
      <c r="FK74" s="5"/>
      <c r="FL74" s="5"/>
      <c r="FM74" s="5"/>
      <c r="FN74" s="5"/>
      <c r="FO74" s="5"/>
    </row>
    <row r="75" spans="1:171" s="56" customFormat="1" ht="30" x14ac:dyDescent="0.3">
      <c r="A75" s="67" t="s">
        <v>140</v>
      </c>
      <c r="B75" s="78" t="s">
        <v>141</v>
      </c>
      <c r="C75" s="45"/>
      <c r="D75" s="86">
        <v>0</v>
      </c>
      <c r="E75" s="86">
        <v>0</v>
      </c>
      <c r="F75" s="45">
        <v>0</v>
      </c>
      <c r="G75" s="45">
        <v>0</v>
      </c>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6"/>
      <c r="EF75" s="6"/>
      <c r="ER75" s="5"/>
      <c r="ES75" s="5"/>
      <c r="ET75" s="5"/>
      <c r="EU75" s="5"/>
      <c r="EV75" s="5"/>
      <c r="EW75" s="5"/>
      <c r="EX75" s="5"/>
      <c r="EY75" s="5"/>
      <c r="EZ75" s="5"/>
      <c r="FA75" s="5"/>
      <c r="FB75" s="5"/>
      <c r="FC75" s="5"/>
      <c r="FD75" s="5"/>
      <c r="FE75" s="5"/>
      <c r="FF75" s="5"/>
      <c r="FG75" s="5"/>
      <c r="FH75" s="5"/>
      <c r="FI75" s="5"/>
      <c r="FJ75" s="5"/>
      <c r="FK75" s="5"/>
      <c r="FL75" s="5"/>
      <c r="FM75" s="5"/>
      <c r="FN75" s="5"/>
      <c r="FO75" s="5"/>
    </row>
    <row r="76" spans="1:171" s="56" customFormat="1" ht="30" x14ac:dyDescent="0.3">
      <c r="A76" s="67" t="s">
        <v>142</v>
      </c>
      <c r="B76" s="78" t="s">
        <v>143</v>
      </c>
      <c r="C76" s="45"/>
      <c r="D76" s="86">
        <v>0</v>
      </c>
      <c r="E76" s="86">
        <v>0</v>
      </c>
      <c r="F76" s="45">
        <v>0</v>
      </c>
      <c r="G76" s="45">
        <v>0</v>
      </c>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6"/>
      <c r="EF76" s="6"/>
      <c r="ER76" s="5"/>
      <c r="ES76" s="5"/>
      <c r="ET76" s="5"/>
      <c r="EU76" s="5"/>
      <c r="EV76" s="5"/>
      <c r="EW76" s="5"/>
      <c r="EX76" s="5"/>
      <c r="EY76" s="5"/>
      <c r="EZ76" s="5"/>
      <c r="FA76" s="5"/>
      <c r="FB76" s="5"/>
      <c r="FC76" s="5"/>
      <c r="FD76" s="5"/>
      <c r="FE76" s="5"/>
      <c r="FF76" s="5"/>
      <c r="FG76" s="5"/>
      <c r="FH76" s="5"/>
      <c r="FI76" s="5"/>
      <c r="FJ76" s="5"/>
      <c r="FK76" s="5"/>
      <c r="FL76" s="5"/>
      <c r="FM76" s="5"/>
      <c r="FN76" s="5"/>
      <c r="FO76" s="5"/>
    </row>
    <row r="77" spans="1:171" s="56" customFormat="1" ht="75" x14ac:dyDescent="0.3">
      <c r="A77" s="67" t="s">
        <v>144</v>
      </c>
      <c r="B77" s="78" t="s">
        <v>145</v>
      </c>
      <c r="C77" s="45"/>
      <c r="D77" s="86">
        <v>0</v>
      </c>
      <c r="E77" s="86">
        <v>0</v>
      </c>
      <c r="F77" s="45">
        <v>0</v>
      </c>
      <c r="G77" s="45">
        <v>0</v>
      </c>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6"/>
      <c r="EF77" s="6"/>
      <c r="ER77" s="5"/>
      <c r="ES77" s="5"/>
      <c r="ET77" s="5"/>
      <c r="EU77" s="5"/>
      <c r="EV77" s="5"/>
      <c r="EW77" s="5"/>
      <c r="EX77" s="5"/>
      <c r="EY77" s="5"/>
      <c r="EZ77" s="5"/>
      <c r="FA77" s="5"/>
      <c r="FB77" s="5"/>
      <c r="FC77" s="5"/>
      <c r="FD77" s="5"/>
      <c r="FE77" s="5"/>
      <c r="FF77" s="5"/>
      <c r="FG77" s="5"/>
      <c r="FH77" s="5"/>
      <c r="FI77" s="5"/>
      <c r="FJ77" s="5"/>
      <c r="FK77" s="5"/>
      <c r="FL77" s="5"/>
      <c r="FM77" s="5"/>
      <c r="FN77" s="5"/>
      <c r="FO77" s="5"/>
    </row>
    <row r="78" spans="1:171" s="56" customFormat="1" ht="30" x14ac:dyDescent="0.3">
      <c r="A78" s="67" t="s">
        <v>146</v>
      </c>
      <c r="B78" s="78" t="s">
        <v>147</v>
      </c>
      <c r="C78" s="45"/>
      <c r="D78" s="86">
        <v>11069920</v>
      </c>
      <c r="E78" s="86">
        <v>11069920</v>
      </c>
      <c r="F78" s="45">
        <v>11069920</v>
      </c>
      <c r="G78" s="45">
        <v>11069920</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6"/>
      <c r="EF78" s="6"/>
      <c r="ER78" s="5"/>
      <c r="ES78" s="5"/>
      <c r="ET78" s="5"/>
      <c r="EU78" s="5"/>
      <c r="EV78" s="5"/>
      <c r="EW78" s="5"/>
      <c r="EX78" s="5"/>
      <c r="EY78" s="5"/>
      <c r="EZ78" s="5"/>
      <c r="FA78" s="5"/>
      <c r="FB78" s="5"/>
      <c r="FC78" s="5"/>
      <c r="FD78" s="5"/>
      <c r="FE78" s="5"/>
      <c r="FF78" s="5"/>
      <c r="FG78" s="5"/>
      <c r="FH78" s="5"/>
      <c r="FI78" s="5"/>
      <c r="FJ78" s="5"/>
      <c r="FK78" s="5"/>
      <c r="FL78" s="5"/>
      <c r="FM78" s="5"/>
      <c r="FN78" s="5"/>
      <c r="FO78" s="5"/>
    </row>
    <row r="79" spans="1:171" s="56" customFormat="1" ht="30" x14ac:dyDescent="0.3">
      <c r="A79" s="67" t="s">
        <v>148</v>
      </c>
      <c r="B79" s="78" t="s">
        <v>149</v>
      </c>
      <c r="C79" s="45"/>
      <c r="D79" s="86">
        <v>0</v>
      </c>
      <c r="E79" s="86">
        <v>0</v>
      </c>
      <c r="F79" s="45">
        <v>0</v>
      </c>
      <c r="G79" s="45">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6"/>
      <c r="EF79" s="6"/>
      <c r="ER79" s="5"/>
      <c r="ES79" s="5"/>
      <c r="ET79" s="5"/>
      <c r="EU79" s="5"/>
      <c r="EV79" s="5"/>
      <c r="EW79" s="5"/>
      <c r="EX79" s="5"/>
      <c r="EY79" s="5"/>
      <c r="EZ79" s="5"/>
      <c r="FA79" s="5"/>
      <c r="FB79" s="5"/>
      <c r="FC79" s="5"/>
      <c r="FD79" s="5"/>
      <c r="FE79" s="5"/>
      <c r="FF79" s="5"/>
      <c r="FG79" s="5"/>
      <c r="FH79" s="5"/>
      <c r="FI79" s="5"/>
      <c r="FJ79" s="5"/>
      <c r="FK79" s="5"/>
      <c r="FL79" s="5"/>
      <c r="FM79" s="5"/>
      <c r="FN79" s="5"/>
      <c r="FO79" s="5"/>
    </row>
    <row r="80" spans="1:171" s="56" customFormat="1" ht="60" x14ac:dyDescent="0.3">
      <c r="A80" s="67" t="s">
        <v>150</v>
      </c>
      <c r="B80" s="78" t="s">
        <v>151</v>
      </c>
      <c r="C80" s="45"/>
      <c r="D80" s="86">
        <v>27065800</v>
      </c>
      <c r="E80" s="86">
        <v>27065800</v>
      </c>
      <c r="F80" s="45">
        <v>27065800</v>
      </c>
      <c r="G80" s="45">
        <v>0</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6"/>
      <c r="EF80" s="6"/>
      <c r="ER80" s="5"/>
      <c r="ES80" s="5"/>
      <c r="ET80" s="5"/>
      <c r="EU80" s="5"/>
      <c r="EV80" s="5"/>
      <c r="EW80" s="5"/>
      <c r="EX80" s="5"/>
      <c r="EY80" s="5"/>
      <c r="EZ80" s="5"/>
      <c r="FA80" s="5"/>
      <c r="FB80" s="5"/>
      <c r="FC80" s="5"/>
      <c r="FD80" s="5"/>
      <c r="FE80" s="5"/>
      <c r="FF80" s="5"/>
      <c r="FG80" s="5"/>
      <c r="FH80" s="5"/>
      <c r="FI80" s="5"/>
      <c r="FJ80" s="5"/>
      <c r="FK80" s="5"/>
      <c r="FL80" s="5"/>
      <c r="FM80" s="5"/>
      <c r="FN80" s="5"/>
      <c r="FO80" s="5"/>
    </row>
    <row r="81" spans="1:171" s="56" customFormat="1" x14ac:dyDescent="0.3">
      <c r="A81" s="65" t="s">
        <v>152</v>
      </c>
      <c r="B81" s="66" t="s">
        <v>153</v>
      </c>
      <c r="C81" s="86">
        <f>+C82+C83+C84+C85+C86+C87+C88+C89</f>
        <v>0</v>
      </c>
      <c r="D81" s="86">
        <f t="shared" ref="D81:G81" si="17">+D82+D83+D84+D85+D86+D87+D88+D89</f>
        <v>1080</v>
      </c>
      <c r="E81" s="86">
        <f t="shared" si="17"/>
        <v>1080</v>
      </c>
      <c r="F81" s="86">
        <f t="shared" si="17"/>
        <v>111</v>
      </c>
      <c r="G81" s="86">
        <f t="shared" si="17"/>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6"/>
      <c r="EF81" s="6"/>
      <c r="ER81" s="5"/>
      <c r="ES81" s="5"/>
      <c r="ET81" s="5"/>
      <c r="EU81" s="5"/>
      <c r="EV81" s="5"/>
      <c r="EW81" s="5"/>
      <c r="EX81" s="5"/>
      <c r="EY81" s="5"/>
      <c r="EZ81" s="5"/>
      <c r="FA81" s="5"/>
      <c r="FB81" s="5"/>
      <c r="FC81" s="5"/>
      <c r="FD81" s="5"/>
      <c r="FE81" s="5"/>
      <c r="FF81" s="5"/>
      <c r="FG81" s="5"/>
      <c r="FH81" s="5"/>
      <c r="FI81" s="5"/>
      <c r="FJ81" s="5"/>
      <c r="FK81" s="5"/>
      <c r="FL81" s="5"/>
      <c r="FM81" s="5"/>
      <c r="FN81" s="5"/>
      <c r="FO81" s="5"/>
    </row>
    <row r="82" spans="1:171" ht="30" x14ac:dyDescent="0.3">
      <c r="A82" s="79" t="s">
        <v>154</v>
      </c>
      <c r="B82" s="68" t="s">
        <v>155</v>
      </c>
      <c r="C82" s="45"/>
      <c r="D82" s="86">
        <v>0</v>
      </c>
      <c r="E82" s="86">
        <v>0</v>
      </c>
      <c r="F82" s="45">
        <v>0</v>
      </c>
      <c r="G82" s="45">
        <v>0</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6"/>
      <c r="EF82" s="6"/>
    </row>
    <row r="83" spans="1:171" ht="30" x14ac:dyDescent="0.3">
      <c r="A83" s="79" t="s">
        <v>156</v>
      </c>
      <c r="B83" s="35" t="s">
        <v>135</v>
      </c>
      <c r="C83" s="45"/>
      <c r="D83" s="86">
        <v>0</v>
      </c>
      <c r="E83" s="86">
        <v>0</v>
      </c>
      <c r="F83" s="45">
        <v>0</v>
      </c>
      <c r="G83" s="45">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6"/>
      <c r="EF83" s="6"/>
    </row>
    <row r="84" spans="1:171" ht="45" x14ac:dyDescent="0.3">
      <c r="A84" s="67" t="s">
        <v>157</v>
      </c>
      <c r="B84" s="68" t="s">
        <v>158</v>
      </c>
      <c r="C84" s="45"/>
      <c r="D84" s="86">
        <v>0</v>
      </c>
      <c r="E84" s="86">
        <v>0</v>
      </c>
      <c r="F84" s="45">
        <v>0</v>
      </c>
      <c r="G84" s="45">
        <v>0</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6"/>
      <c r="EF84" s="6"/>
    </row>
    <row r="85" spans="1:171" ht="45" x14ac:dyDescent="0.3">
      <c r="A85" s="67" t="s">
        <v>159</v>
      </c>
      <c r="B85" s="68" t="s">
        <v>160</v>
      </c>
      <c r="C85" s="45"/>
      <c r="D85" s="86">
        <v>1080</v>
      </c>
      <c r="E85" s="86">
        <v>1080</v>
      </c>
      <c r="F85" s="45">
        <v>0</v>
      </c>
      <c r="G85" s="45">
        <v>0</v>
      </c>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6"/>
      <c r="EF85" s="6"/>
    </row>
    <row r="86" spans="1:171" ht="30" x14ac:dyDescent="0.3">
      <c r="A86" s="67" t="s">
        <v>161</v>
      </c>
      <c r="B86" s="68" t="s">
        <v>139</v>
      </c>
      <c r="C86" s="45"/>
      <c r="D86" s="86">
        <v>0</v>
      </c>
      <c r="E86" s="86">
        <v>0</v>
      </c>
      <c r="F86" s="45">
        <v>0</v>
      </c>
      <c r="G86" s="45">
        <v>0</v>
      </c>
      <c r="Q86" s="6"/>
      <c r="AQ86" s="6"/>
      <c r="AR86" s="6"/>
      <c r="AS86" s="6"/>
      <c r="BK86" s="6"/>
    </row>
    <row r="87" spans="1:171" ht="30" x14ac:dyDescent="0.3">
      <c r="A87" s="71" t="s">
        <v>162</v>
      </c>
      <c r="B87" s="80" t="s">
        <v>163</v>
      </c>
      <c r="C87" s="45"/>
      <c r="D87" s="86">
        <v>0</v>
      </c>
      <c r="E87" s="86">
        <v>0</v>
      </c>
      <c r="F87" s="45">
        <v>0</v>
      </c>
      <c r="G87" s="45">
        <v>0</v>
      </c>
      <c r="AQ87" s="6"/>
      <c r="AR87" s="6"/>
      <c r="AS87" s="6"/>
      <c r="BK87" s="6"/>
    </row>
    <row r="88" spans="1:171" ht="75" x14ac:dyDescent="0.3">
      <c r="A88" s="81" t="s">
        <v>164</v>
      </c>
      <c r="B88" s="82" t="s">
        <v>165</v>
      </c>
      <c r="C88" s="45"/>
      <c r="D88" s="86">
        <v>0</v>
      </c>
      <c r="E88" s="86">
        <v>0</v>
      </c>
      <c r="F88" s="45">
        <v>111</v>
      </c>
      <c r="G88" s="45">
        <v>0</v>
      </c>
      <c r="AQ88" s="6"/>
      <c r="AR88" s="6"/>
      <c r="AS88" s="6"/>
      <c r="BK88" s="6"/>
    </row>
    <row r="89" spans="1:171" ht="45" x14ac:dyDescent="0.3">
      <c r="A89" s="81" t="s">
        <v>166</v>
      </c>
      <c r="B89" s="83" t="s">
        <v>167</v>
      </c>
      <c r="C89" s="45"/>
      <c r="D89" s="86">
        <v>0</v>
      </c>
      <c r="E89" s="86">
        <v>0</v>
      </c>
      <c r="F89" s="45">
        <v>0</v>
      </c>
      <c r="G89" s="45">
        <v>0</v>
      </c>
      <c r="AQ89" s="6"/>
      <c r="AR89" s="6"/>
      <c r="AS89" s="6"/>
      <c r="BK89" s="6"/>
    </row>
    <row r="90" spans="1:171" ht="45" x14ac:dyDescent="0.3">
      <c r="A90" s="81" t="s">
        <v>168</v>
      </c>
      <c r="B90" s="84" t="s">
        <v>169</v>
      </c>
      <c r="C90" s="86">
        <f>C91</f>
        <v>0</v>
      </c>
      <c r="D90" s="86">
        <f t="shared" ref="D90:G91" si="18">D91</f>
        <v>0</v>
      </c>
      <c r="E90" s="86">
        <f t="shared" si="18"/>
        <v>0</v>
      </c>
      <c r="F90" s="86">
        <f t="shared" si="18"/>
        <v>0</v>
      </c>
      <c r="G90" s="86">
        <f t="shared" si="18"/>
        <v>0</v>
      </c>
      <c r="AQ90" s="6"/>
      <c r="AR90" s="6"/>
      <c r="AS90" s="6"/>
      <c r="BK90" s="6"/>
    </row>
    <row r="91" spans="1:171" x14ac:dyDescent="0.3">
      <c r="A91" s="81" t="s">
        <v>170</v>
      </c>
      <c r="B91" s="83" t="s">
        <v>171</v>
      </c>
      <c r="C91" s="86">
        <f>C92</f>
        <v>0</v>
      </c>
      <c r="D91" s="86">
        <f t="shared" si="18"/>
        <v>0</v>
      </c>
      <c r="E91" s="86">
        <f t="shared" si="18"/>
        <v>0</v>
      </c>
      <c r="F91" s="86">
        <f t="shared" si="18"/>
        <v>0</v>
      </c>
      <c r="G91" s="86">
        <f t="shared" si="18"/>
        <v>0</v>
      </c>
      <c r="AQ91" s="6"/>
      <c r="AR91" s="6"/>
      <c r="AS91" s="6"/>
      <c r="BK91" s="6"/>
    </row>
    <row r="92" spans="1:171" x14ac:dyDescent="0.3">
      <c r="A92" s="81" t="s">
        <v>172</v>
      </c>
      <c r="B92" s="83" t="s">
        <v>173</v>
      </c>
      <c r="C92" s="86"/>
      <c r="D92" s="86">
        <v>0</v>
      </c>
      <c r="E92" s="86">
        <v>0</v>
      </c>
      <c r="F92" s="45">
        <v>0</v>
      </c>
      <c r="G92" s="45">
        <v>0</v>
      </c>
      <c r="BK92" s="6"/>
    </row>
    <row r="93" spans="1:171" ht="45" x14ac:dyDescent="0.3">
      <c r="A93" s="81" t="s">
        <v>471</v>
      </c>
      <c r="B93" s="84" t="s">
        <v>169</v>
      </c>
      <c r="C93" s="86">
        <f>C94+C97</f>
        <v>0</v>
      </c>
      <c r="D93" s="86">
        <f t="shared" ref="D93:G93" si="19">D94+D97</f>
        <v>0</v>
      </c>
      <c r="E93" s="86">
        <f t="shared" si="19"/>
        <v>0</v>
      </c>
      <c r="F93" s="86">
        <f t="shared" si="19"/>
        <v>0</v>
      </c>
      <c r="G93" s="86">
        <f t="shared" si="19"/>
        <v>0</v>
      </c>
      <c r="BK93" s="6"/>
    </row>
    <row r="94" spans="1:171" x14ac:dyDescent="0.3">
      <c r="A94" s="81" t="s">
        <v>472</v>
      </c>
      <c r="B94" s="83" t="s">
        <v>171</v>
      </c>
      <c r="C94" s="86">
        <f>C95+C96</f>
        <v>0</v>
      </c>
      <c r="D94" s="86">
        <f t="shared" ref="D94:G94" si="20">D95</f>
        <v>0</v>
      </c>
      <c r="E94" s="86">
        <f t="shared" si="20"/>
        <v>0</v>
      </c>
      <c r="F94" s="86">
        <f t="shared" si="20"/>
        <v>0</v>
      </c>
      <c r="G94" s="86">
        <f t="shared" si="20"/>
        <v>0</v>
      </c>
      <c r="BK94" s="6"/>
    </row>
    <row r="95" spans="1:171" x14ac:dyDescent="0.3">
      <c r="A95" s="81" t="s">
        <v>473</v>
      </c>
      <c r="B95" s="83" t="s">
        <v>466</v>
      </c>
      <c r="C95" s="86"/>
      <c r="D95" s="86">
        <v>0</v>
      </c>
      <c r="E95" s="86">
        <v>0</v>
      </c>
      <c r="F95" s="45">
        <v>0</v>
      </c>
      <c r="G95" s="45">
        <v>0</v>
      </c>
      <c r="BK95" s="6"/>
    </row>
    <row r="96" spans="1:171" x14ac:dyDescent="0.3">
      <c r="A96" s="81" t="s">
        <v>497</v>
      </c>
      <c r="B96" s="83" t="s">
        <v>496</v>
      </c>
      <c r="C96" s="86"/>
      <c r="D96" s="86">
        <v>0</v>
      </c>
      <c r="E96" s="86">
        <v>0</v>
      </c>
      <c r="F96" s="45">
        <v>0</v>
      </c>
      <c r="G96" s="45">
        <v>0</v>
      </c>
      <c r="BK96" s="6"/>
    </row>
    <row r="97" spans="1:171" ht="30" x14ac:dyDescent="0.3">
      <c r="A97" s="81" t="s">
        <v>500</v>
      </c>
      <c r="B97" s="84" t="s">
        <v>499</v>
      </c>
      <c r="C97" s="86">
        <f>C98+C99</f>
        <v>0</v>
      </c>
      <c r="D97" s="86">
        <f t="shared" ref="D97:G97" si="21">D98+D99</f>
        <v>0</v>
      </c>
      <c r="E97" s="86">
        <f t="shared" si="21"/>
        <v>0</v>
      </c>
      <c r="F97" s="86">
        <f t="shared" si="21"/>
        <v>0</v>
      </c>
      <c r="G97" s="86">
        <f t="shared" si="21"/>
        <v>0</v>
      </c>
      <c r="BK97" s="6"/>
    </row>
    <row r="98" spans="1:171" x14ac:dyDescent="0.3">
      <c r="A98" s="81" t="s">
        <v>501</v>
      </c>
      <c r="B98" s="83" t="s">
        <v>466</v>
      </c>
      <c r="C98" s="86"/>
      <c r="D98" s="86">
        <v>0</v>
      </c>
      <c r="E98" s="86">
        <v>0</v>
      </c>
      <c r="F98" s="45">
        <v>0</v>
      </c>
      <c r="G98" s="45">
        <v>0</v>
      </c>
      <c r="BK98" s="6"/>
    </row>
    <row r="99" spans="1:171" x14ac:dyDescent="0.3">
      <c r="A99" s="81" t="s">
        <v>502</v>
      </c>
      <c r="B99" s="83" t="s">
        <v>496</v>
      </c>
      <c r="C99" s="86"/>
      <c r="D99" s="86">
        <v>0</v>
      </c>
      <c r="E99" s="86">
        <v>0</v>
      </c>
      <c r="F99" s="45">
        <v>0</v>
      </c>
      <c r="G99" s="45">
        <v>0</v>
      </c>
      <c r="BK99" s="6"/>
    </row>
    <row r="100" spans="1:171" ht="30" x14ac:dyDescent="0.3">
      <c r="A100" s="84" t="s">
        <v>474</v>
      </c>
      <c r="B100" s="84" t="s">
        <v>174</v>
      </c>
      <c r="C100" s="86">
        <f>C101+C103</f>
        <v>0</v>
      </c>
      <c r="D100" s="86">
        <f t="shared" ref="D100:G100" si="22">D101+D103</f>
        <v>0</v>
      </c>
      <c r="E100" s="86">
        <f t="shared" si="22"/>
        <v>0</v>
      </c>
      <c r="F100" s="86">
        <f t="shared" si="22"/>
        <v>0</v>
      </c>
      <c r="G100" s="86">
        <f t="shared" si="22"/>
        <v>0</v>
      </c>
      <c r="BK100" s="6"/>
    </row>
    <row r="101" spans="1:171" s="56" customFormat="1" ht="45" x14ac:dyDescent="0.3">
      <c r="A101" s="84" t="s">
        <v>175</v>
      </c>
      <c r="B101" s="84" t="s">
        <v>169</v>
      </c>
      <c r="C101" s="86">
        <f>C102</f>
        <v>0</v>
      </c>
      <c r="D101" s="86">
        <f t="shared" ref="D101:G101" si="23">D102</f>
        <v>0</v>
      </c>
      <c r="E101" s="86">
        <f t="shared" si="23"/>
        <v>0</v>
      </c>
      <c r="F101" s="86">
        <f t="shared" si="23"/>
        <v>0</v>
      </c>
      <c r="G101" s="86">
        <f t="shared" si="23"/>
        <v>0</v>
      </c>
      <c r="BK101" s="6"/>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row>
    <row r="102" spans="1:171" s="56" customFormat="1" ht="30" x14ac:dyDescent="0.3">
      <c r="A102" s="83" t="s">
        <v>176</v>
      </c>
      <c r="B102" s="83" t="s">
        <v>177</v>
      </c>
      <c r="C102" s="86"/>
      <c r="D102" s="86">
        <v>0</v>
      </c>
      <c r="E102" s="86">
        <v>0</v>
      </c>
      <c r="F102" s="86">
        <v>0</v>
      </c>
      <c r="G102" s="86">
        <v>0</v>
      </c>
      <c r="BK102" s="6"/>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row>
    <row r="103" spans="1:171" s="56" customFormat="1" x14ac:dyDescent="0.3">
      <c r="A103" s="83"/>
      <c r="B103" s="83" t="s">
        <v>467</v>
      </c>
      <c r="C103" s="86">
        <f>C104</f>
        <v>0</v>
      </c>
      <c r="D103" s="86">
        <f t="shared" ref="D103:G105" si="24">D104</f>
        <v>0</v>
      </c>
      <c r="E103" s="86">
        <f t="shared" si="24"/>
        <v>0</v>
      </c>
      <c r="F103" s="86">
        <f t="shared" si="24"/>
        <v>0</v>
      </c>
      <c r="G103" s="86">
        <f t="shared" si="24"/>
        <v>0</v>
      </c>
      <c r="BK103" s="6"/>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row>
    <row r="104" spans="1:171" s="56" customFormat="1" x14ac:dyDescent="0.3">
      <c r="A104" s="83" t="s">
        <v>475</v>
      </c>
      <c r="B104" s="83" t="s">
        <v>468</v>
      </c>
      <c r="C104" s="86">
        <f>C105</f>
        <v>0</v>
      </c>
      <c r="D104" s="86">
        <f t="shared" si="24"/>
        <v>0</v>
      </c>
      <c r="E104" s="86">
        <f t="shared" si="24"/>
        <v>0</v>
      </c>
      <c r="F104" s="86">
        <f t="shared" si="24"/>
        <v>0</v>
      </c>
      <c r="G104" s="86">
        <f t="shared" si="24"/>
        <v>0</v>
      </c>
      <c r="BK104" s="6"/>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row>
    <row r="105" spans="1:171" s="56" customFormat="1" ht="30" x14ac:dyDescent="0.3">
      <c r="A105" s="83" t="s">
        <v>476</v>
      </c>
      <c r="B105" s="83" t="s">
        <v>469</v>
      </c>
      <c r="C105" s="86">
        <f>C106</f>
        <v>0</v>
      </c>
      <c r="D105" s="86">
        <f t="shared" si="24"/>
        <v>0</v>
      </c>
      <c r="E105" s="86">
        <f t="shared" si="24"/>
        <v>0</v>
      </c>
      <c r="F105" s="86">
        <f t="shared" si="24"/>
        <v>0</v>
      </c>
      <c r="G105" s="86">
        <f t="shared" si="24"/>
        <v>0</v>
      </c>
      <c r="BK105" s="6"/>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row>
    <row r="106" spans="1:171" s="56" customFormat="1" x14ac:dyDescent="0.3">
      <c r="A106" s="83" t="s">
        <v>477</v>
      </c>
      <c r="B106" s="83" t="s">
        <v>470</v>
      </c>
      <c r="C106" s="45"/>
      <c r="D106" s="86"/>
      <c r="E106" s="86">
        <v>0</v>
      </c>
      <c r="F106" s="45"/>
      <c r="G106" s="45"/>
      <c r="BK106" s="6"/>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row>
    <row r="107" spans="1:171" s="56" customFormat="1" x14ac:dyDescent="0.3">
      <c r="A107" s="84" t="s">
        <v>178</v>
      </c>
      <c r="B107" s="84" t="s">
        <v>179</v>
      </c>
      <c r="C107" s="86">
        <f>C108</f>
        <v>0</v>
      </c>
      <c r="D107" s="86">
        <f t="shared" ref="D107:G107" si="25">D108</f>
        <v>0</v>
      </c>
      <c r="E107" s="86">
        <f t="shared" si="25"/>
        <v>0</v>
      </c>
      <c r="F107" s="86">
        <f t="shared" si="25"/>
        <v>-833756</v>
      </c>
      <c r="G107" s="86">
        <f t="shared" si="25"/>
        <v>1498067</v>
      </c>
      <c r="BK107" s="6"/>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row>
    <row r="108" spans="1:171" s="56" customFormat="1" ht="30" x14ac:dyDescent="0.3">
      <c r="A108" s="83" t="s">
        <v>180</v>
      </c>
      <c r="B108" s="83" t="s">
        <v>181</v>
      </c>
      <c r="C108" s="45"/>
      <c r="D108" s="86">
        <v>0</v>
      </c>
      <c r="E108" s="86">
        <v>0</v>
      </c>
      <c r="F108" s="45">
        <v>-833756</v>
      </c>
      <c r="G108" s="45">
        <v>1498067</v>
      </c>
      <c r="BK108" s="6"/>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row>
    <row r="109" spans="1:171" s="56" customFormat="1" x14ac:dyDescent="0.3">
      <c r="A109" s="53"/>
      <c r="B109" s="5"/>
      <c r="C109" s="5"/>
      <c r="D109" s="46"/>
      <c r="E109" s="46"/>
      <c r="F109" s="5"/>
      <c r="G109" s="5"/>
      <c r="BK109" s="6"/>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row>
    <row r="110" spans="1:171" s="56" customFormat="1" x14ac:dyDescent="0.3">
      <c r="A110" s="53"/>
      <c r="B110" s="5"/>
      <c r="C110" s="5"/>
      <c r="D110" s="46"/>
      <c r="E110" s="46"/>
      <c r="F110" s="5"/>
      <c r="G110" s="5"/>
      <c r="BK110" s="6"/>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row>
    <row r="111" spans="1:171" ht="30" customHeight="1" x14ac:dyDescent="0.3">
      <c r="A111" s="105" t="s">
        <v>523</v>
      </c>
      <c r="B111" s="105"/>
      <c r="E111" s="105" t="s">
        <v>524</v>
      </c>
      <c r="F111" s="105"/>
    </row>
    <row r="112" spans="1:171" x14ac:dyDescent="0.3">
      <c r="A112" s="105"/>
      <c r="B112" s="105"/>
      <c r="E112" s="105"/>
      <c r="F112" s="105"/>
    </row>
  </sheetData>
  <protectedRanges>
    <protectedRange sqref="C87:C88 C71:C83 C63 F87:G89 C30:C51 C55:C56 F71:G80 F82:G83 C17:C27 F63:G63 F30:G51 F17:G23 F25:G27 F55:G55 F92:G92 D24:G24 D56:G56 C58:G58 C66:G67 D81:G81 F95:G96 F98:G99" name="Zonă1" securityDescriptor="O:WDG:WDD:(A;;CC;;;AN)(A;;CC;;;AU)(A;;CC;;;WD)"/>
  </protectedRanges>
  <mergeCells count="31">
    <mergeCell ref="DU4:DY4"/>
    <mergeCell ref="DZ4:ED4"/>
    <mergeCell ref="CQ4:CU4"/>
    <mergeCell ref="CV4:CZ4"/>
    <mergeCell ref="DA4:DE4"/>
    <mergeCell ref="DF4:DJ4"/>
    <mergeCell ref="DK4:DO4"/>
    <mergeCell ref="DP4:DT4"/>
    <mergeCell ref="CL4:CP4"/>
    <mergeCell ref="AI4:AM4"/>
    <mergeCell ref="AN4:AR4"/>
    <mergeCell ref="AS4:AW4"/>
    <mergeCell ref="AX4:BB4"/>
    <mergeCell ref="BC4:BG4"/>
    <mergeCell ref="BH4:BL4"/>
    <mergeCell ref="BM4:BQ4"/>
    <mergeCell ref="BR4:BV4"/>
    <mergeCell ref="BW4:CA4"/>
    <mergeCell ref="CB4:CF4"/>
    <mergeCell ref="CG4:CK4"/>
    <mergeCell ref="AD4:AH4"/>
    <mergeCell ref="H4:I4"/>
    <mergeCell ref="J4:N4"/>
    <mergeCell ref="O4:S4"/>
    <mergeCell ref="T4:X4"/>
    <mergeCell ref="Y4:AC4"/>
    <mergeCell ref="A4:B4"/>
    <mergeCell ref="A111:B111"/>
    <mergeCell ref="A112:B112"/>
    <mergeCell ref="E111:F111"/>
    <mergeCell ref="E112:F112"/>
  </mergeCells>
  <pageMargins left="0.75" right="0.75" top="0.5" bottom="0.5" header="0.5" footer="0.5"/>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94"/>
  <sheetViews>
    <sheetView tabSelected="1" zoomScale="90" zoomScaleNormal="90" workbookViewId="0">
      <pane xSplit="3" ySplit="6" topLeftCell="D265" activePane="bottomRight" state="frozen"/>
      <selection activeCell="G7" sqref="G7:H209"/>
      <selection pane="topRight" activeCell="G7" sqref="G7:H209"/>
      <selection pane="bottomLeft" activeCell="G7" sqref="G7:H209"/>
      <selection pane="bottomRight" activeCell="F298" sqref="F298"/>
    </sheetView>
  </sheetViews>
  <sheetFormatPr defaultRowHeight="15" x14ac:dyDescent="0.3"/>
  <cols>
    <col min="1" max="1" width="14.28515625" style="1" customWidth="1"/>
    <col min="2" max="2" width="71.28515625" style="4" customWidth="1"/>
    <col min="3" max="3" width="7.85546875" style="4" customWidth="1"/>
    <col min="4" max="4" width="16.7109375" style="4" customWidth="1"/>
    <col min="5" max="5" width="16.4257812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518</v>
      </c>
      <c r="C1" s="3"/>
    </row>
    <row r="2" spans="1:8" x14ac:dyDescent="0.3">
      <c r="B2" s="3"/>
      <c r="C2" s="3"/>
    </row>
    <row r="3" spans="1:8" x14ac:dyDescent="0.3">
      <c r="B3" s="3"/>
      <c r="C3" s="3"/>
      <c r="D3" s="6"/>
    </row>
    <row r="4" spans="1:8" ht="18" customHeight="1" x14ac:dyDescent="0.3">
      <c r="A4" s="109" t="s">
        <v>522</v>
      </c>
      <c r="B4" s="109"/>
      <c r="D4" s="7"/>
      <c r="E4" s="7"/>
      <c r="F4" s="8"/>
      <c r="G4" s="9"/>
      <c r="H4" s="98" t="s">
        <v>465</v>
      </c>
    </row>
    <row r="5" spans="1:8" s="13" customFormat="1" ht="75"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1171140270</v>
      </c>
      <c r="E7" s="87">
        <f t="shared" si="1"/>
        <v>1130590990</v>
      </c>
      <c r="F7" s="87">
        <f t="shared" si="1"/>
        <v>902624120</v>
      </c>
      <c r="G7" s="87">
        <f t="shared" si="1"/>
        <v>896375659</v>
      </c>
      <c r="H7" s="87">
        <f t="shared" si="1"/>
        <v>103048737</v>
      </c>
    </row>
    <row r="8" spans="1:8" s="19" customFormat="1" x14ac:dyDescent="0.3">
      <c r="A8" s="17" t="s">
        <v>202</v>
      </c>
      <c r="B8" s="20" t="s">
        <v>189</v>
      </c>
      <c r="C8" s="88">
        <f t="shared" ref="C8:H8" si="2">+C9+C10+C13+C11+C12+C15+C247+C14</f>
        <v>0</v>
      </c>
      <c r="D8" s="88">
        <f t="shared" si="2"/>
        <v>1171140270</v>
      </c>
      <c r="E8" s="88">
        <f t="shared" si="2"/>
        <v>1130590990</v>
      </c>
      <c r="F8" s="88">
        <f t="shared" si="2"/>
        <v>902624120</v>
      </c>
      <c r="G8" s="88">
        <f t="shared" si="2"/>
        <v>896375659</v>
      </c>
      <c r="H8" s="88">
        <f t="shared" si="2"/>
        <v>103048737</v>
      </c>
    </row>
    <row r="9" spans="1:8" s="19" customFormat="1" x14ac:dyDescent="0.3">
      <c r="A9" s="17" t="s">
        <v>204</v>
      </c>
      <c r="B9" s="20" t="s">
        <v>190</v>
      </c>
      <c r="C9" s="88">
        <f t="shared" ref="C9" si="3">+C23</f>
        <v>0</v>
      </c>
      <c r="D9" s="88">
        <f t="shared" ref="D9:H9" si="4">+D23</f>
        <v>6424200</v>
      </c>
      <c r="E9" s="88">
        <f t="shared" si="4"/>
        <v>6424200</v>
      </c>
      <c r="F9" s="88">
        <f t="shared" si="4"/>
        <v>4789500</v>
      </c>
      <c r="G9" s="88">
        <f t="shared" si="4"/>
        <v>4760814</v>
      </c>
      <c r="H9" s="88">
        <f t="shared" si="4"/>
        <v>533457</v>
      </c>
    </row>
    <row r="10" spans="1:8" s="19" customFormat="1" ht="16.5" customHeight="1" x14ac:dyDescent="0.3">
      <c r="A10" s="17" t="s">
        <v>205</v>
      </c>
      <c r="B10" s="20" t="s">
        <v>191</v>
      </c>
      <c r="C10" s="88">
        <f t="shared" ref="C10" si="5">+C44</f>
        <v>0</v>
      </c>
      <c r="D10" s="88">
        <f t="shared" ref="D10:H10" si="6">+D44</f>
        <v>762576170</v>
      </c>
      <c r="E10" s="88">
        <f t="shared" si="6"/>
        <v>722026890</v>
      </c>
      <c r="F10" s="88">
        <f t="shared" si="6"/>
        <v>591517030</v>
      </c>
      <c r="G10" s="88">
        <f t="shared" si="6"/>
        <v>587258394</v>
      </c>
      <c r="H10" s="88">
        <f t="shared" si="6"/>
        <v>64067742</v>
      </c>
    </row>
    <row r="11" spans="1:8" s="19" customFormat="1" x14ac:dyDescent="0.3">
      <c r="A11" s="17" t="s">
        <v>207</v>
      </c>
      <c r="B11" s="20" t="s">
        <v>192</v>
      </c>
      <c r="C11" s="88">
        <f t="shared" ref="C11" si="7">+C72</f>
        <v>0</v>
      </c>
      <c r="D11" s="88">
        <f t="shared" ref="D11:H11" si="8">+D72</f>
        <v>0</v>
      </c>
      <c r="E11" s="88">
        <f t="shared" si="8"/>
        <v>0</v>
      </c>
      <c r="F11" s="88">
        <f t="shared" si="8"/>
        <v>0</v>
      </c>
      <c r="G11" s="88">
        <f t="shared" si="8"/>
        <v>0</v>
      </c>
      <c r="H11" s="88">
        <f t="shared" si="8"/>
        <v>0</v>
      </c>
    </row>
    <row r="12" spans="1:8" s="19" customFormat="1" ht="30" x14ac:dyDescent="0.3">
      <c r="A12" s="17" t="s">
        <v>208</v>
      </c>
      <c r="B12" s="20" t="s">
        <v>193</v>
      </c>
      <c r="C12" s="88">
        <f t="shared" ref="C12" si="9">C248</f>
        <v>0</v>
      </c>
      <c r="D12" s="88">
        <f t="shared" ref="D12:H12" si="10">D248</f>
        <v>283396000</v>
      </c>
      <c r="E12" s="88">
        <f t="shared" si="10"/>
        <v>283396000</v>
      </c>
      <c r="F12" s="88">
        <f t="shared" si="10"/>
        <v>216825390</v>
      </c>
      <c r="G12" s="88">
        <f t="shared" si="10"/>
        <v>215820896</v>
      </c>
      <c r="H12" s="88">
        <f t="shared" si="10"/>
        <v>24334378</v>
      </c>
    </row>
    <row r="13" spans="1:8" s="19" customFormat="1" ht="16.5" customHeight="1" x14ac:dyDescent="0.3">
      <c r="A13" s="17" t="s">
        <v>209</v>
      </c>
      <c r="B13" s="20" t="s">
        <v>194</v>
      </c>
      <c r="C13" s="88">
        <f t="shared" ref="C13" si="11">C265</f>
        <v>0</v>
      </c>
      <c r="D13" s="88">
        <f t="shared" ref="D13:H13" si="12">D265</f>
        <v>118673760</v>
      </c>
      <c r="E13" s="88">
        <f t="shared" si="12"/>
        <v>118673760</v>
      </c>
      <c r="F13" s="88">
        <f t="shared" si="12"/>
        <v>89436100</v>
      </c>
      <c r="G13" s="88">
        <f t="shared" si="12"/>
        <v>89279644</v>
      </c>
      <c r="H13" s="88">
        <f t="shared" si="12"/>
        <v>14128809</v>
      </c>
    </row>
    <row r="14" spans="1:8" s="19" customFormat="1" ht="30" x14ac:dyDescent="0.3">
      <c r="A14" s="17" t="s">
        <v>211</v>
      </c>
      <c r="B14" s="20" t="s">
        <v>195</v>
      </c>
      <c r="C14" s="88">
        <f t="shared" ref="C14" si="13">C272</f>
        <v>0</v>
      </c>
      <c r="D14" s="88">
        <f t="shared" ref="D14:H14" si="14">D272</f>
        <v>0</v>
      </c>
      <c r="E14" s="88">
        <f t="shared" si="14"/>
        <v>0</v>
      </c>
      <c r="F14" s="88">
        <f t="shared" si="14"/>
        <v>0</v>
      </c>
      <c r="G14" s="88">
        <f t="shared" si="14"/>
        <v>0</v>
      </c>
      <c r="H14" s="88">
        <f t="shared" si="14"/>
        <v>0</v>
      </c>
    </row>
    <row r="15" spans="1:8" s="19" customFormat="1" ht="16.5" customHeight="1" x14ac:dyDescent="0.3">
      <c r="A15" s="17" t="s">
        <v>213</v>
      </c>
      <c r="B15" s="20" t="s">
        <v>197</v>
      </c>
      <c r="C15" s="88">
        <f t="shared" ref="C15" si="15">C75</f>
        <v>0</v>
      </c>
      <c r="D15" s="88">
        <f t="shared" ref="D15:H15" si="16">D75</f>
        <v>70140</v>
      </c>
      <c r="E15" s="88">
        <f t="shared" si="16"/>
        <v>70140</v>
      </c>
      <c r="F15" s="88">
        <f t="shared" si="16"/>
        <v>56100</v>
      </c>
      <c r="G15" s="88">
        <f t="shared" si="16"/>
        <v>52164</v>
      </c>
      <c r="H15" s="88">
        <f t="shared" si="16"/>
        <v>5814</v>
      </c>
    </row>
    <row r="16" spans="1:8" s="19" customFormat="1" ht="16.5" customHeight="1" x14ac:dyDescent="0.3">
      <c r="A16" s="17" t="s">
        <v>215</v>
      </c>
      <c r="B16" s="20" t="s">
        <v>198</v>
      </c>
      <c r="C16" s="88">
        <f t="shared" ref="C16:C17" si="17">C78</f>
        <v>0</v>
      </c>
      <c r="D16" s="88">
        <f t="shared" ref="D16:H16" si="18">D78</f>
        <v>0</v>
      </c>
      <c r="E16" s="88">
        <f t="shared" si="18"/>
        <v>0</v>
      </c>
      <c r="F16" s="88">
        <f t="shared" si="18"/>
        <v>0</v>
      </c>
      <c r="G16" s="88">
        <f t="shared" si="18"/>
        <v>0</v>
      </c>
      <c r="H16" s="88">
        <f t="shared" si="18"/>
        <v>0</v>
      </c>
    </row>
    <row r="17" spans="1:8" s="19" customFormat="1" x14ac:dyDescent="0.3">
      <c r="A17" s="17" t="s">
        <v>217</v>
      </c>
      <c r="B17" s="20" t="s">
        <v>199</v>
      </c>
      <c r="C17" s="88">
        <f t="shared" si="17"/>
        <v>0</v>
      </c>
      <c r="D17" s="88">
        <f t="shared" ref="D17:H17" si="19">D79</f>
        <v>0</v>
      </c>
      <c r="E17" s="88">
        <f t="shared" si="19"/>
        <v>0</v>
      </c>
      <c r="F17" s="88">
        <f t="shared" si="19"/>
        <v>0</v>
      </c>
      <c r="G17" s="88">
        <f t="shared" si="19"/>
        <v>0</v>
      </c>
      <c r="H17" s="88">
        <f t="shared" si="19"/>
        <v>0</v>
      </c>
    </row>
    <row r="18" spans="1:8" s="19" customFormat="1" ht="30" x14ac:dyDescent="0.3">
      <c r="A18" s="17" t="s">
        <v>219</v>
      </c>
      <c r="B18" s="20" t="s">
        <v>201</v>
      </c>
      <c r="C18" s="88">
        <f t="shared" ref="C18" si="20">C247+C271</f>
        <v>0</v>
      </c>
      <c r="D18" s="88">
        <f t="shared" ref="D18:H18" si="21">D247+D271</f>
        <v>0</v>
      </c>
      <c r="E18" s="88">
        <f t="shared" si="21"/>
        <v>0</v>
      </c>
      <c r="F18" s="88">
        <f t="shared" si="21"/>
        <v>0</v>
      </c>
      <c r="G18" s="88">
        <f t="shared" si="21"/>
        <v>-797464</v>
      </c>
      <c r="H18" s="88">
        <f t="shared" si="21"/>
        <v>-21463</v>
      </c>
    </row>
    <row r="19" spans="1:8" s="19" customFormat="1" ht="16.5" customHeight="1" x14ac:dyDescent="0.3">
      <c r="A19" s="17" t="s">
        <v>221</v>
      </c>
      <c r="B19" s="20" t="s">
        <v>203</v>
      </c>
      <c r="C19" s="88">
        <f t="shared" ref="C19" si="22">+C20+C16</f>
        <v>0</v>
      </c>
      <c r="D19" s="88">
        <f t="shared" ref="D19:H19" si="23">+D20+D16</f>
        <v>1171140270</v>
      </c>
      <c r="E19" s="88">
        <f t="shared" si="23"/>
        <v>1130590990</v>
      </c>
      <c r="F19" s="88">
        <f t="shared" si="23"/>
        <v>902624120</v>
      </c>
      <c r="G19" s="88">
        <f t="shared" si="23"/>
        <v>896375659</v>
      </c>
      <c r="H19" s="88">
        <f t="shared" si="23"/>
        <v>103048737</v>
      </c>
    </row>
    <row r="20" spans="1:8" s="19" customFormat="1" x14ac:dyDescent="0.3">
      <c r="A20" s="17" t="s">
        <v>223</v>
      </c>
      <c r="B20" s="20" t="s">
        <v>189</v>
      </c>
      <c r="C20" s="88">
        <f t="shared" ref="C20:H20" si="24">C9+C10+C11+C12+C13+C15+C247+C14</f>
        <v>0</v>
      </c>
      <c r="D20" s="88">
        <f t="shared" si="24"/>
        <v>1171140270</v>
      </c>
      <c r="E20" s="88">
        <f t="shared" si="24"/>
        <v>1130590990</v>
      </c>
      <c r="F20" s="88">
        <f t="shared" si="24"/>
        <v>902624120</v>
      </c>
      <c r="G20" s="88">
        <f t="shared" si="24"/>
        <v>896375659</v>
      </c>
      <c r="H20" s="88">
        <f t="shared" si="24"/>
        <v>103048737</v>
      </c>
    </row>
    <row r="21" spans="1:8" s="19" customFormat="1" ht="16.5" customHeight="1" x14ac:dyDescent="0.3">
      <c r="A21" s="21" t="s">
        <v>225</v>
      </c>
      <c r="B21" s="20" t="s">
        <v>206</v>
      </c>
      <c r="C21" s="88">
        <f t="shared" ref="C21:H21" si="25">+C22+C78+C247</f>
        <v>0</v>
      </c>
      <c r="D21" s="88">
        <f t="shared" si="25"/>
        <v>1052466510</v>
      </c>
      <c r="E21" s="88">
        <f t="shared" si="25"/>
        <v>1011917230</v>
      </c>
      <c r="F21" s="88">
        <f t="shared" si="25"/>
        <v>813188020</v>
      </c>
      <c r="G21" s="88">
        <f t="shared" si="25"/>
        <v>807096015</v>
      </c>
      <c r="H21" s="88">
        <f t="shared" si="25"/>
        <v>88919928</v>
      </c>
    </row>
    <row r="22" spans="1:8" s="19" customFormat="1" ht="16.5" customHeight="1" x14ac:dyDescent="0.3">
      <c r="A22" s="17" t="s">
        <v>227</v>
      </c>
      <c r="B22" s="20" t="s">
        <v>189</v>
      </c>
      <c r="C22" s="88">
        <f t="shared" ref="C22:H22" si="26">+C23+C44+C72+C248+C75+C272</f>
        <v>0</v>
      </c>
      <c r="D22" s="88">
        <f t="shared" si="26"/>
        <v>1052466510</v>
      </c>
      <c r="E22" s="88">
        <f t="shared" si="26"/>
        <v>1011917230</v>
      </c>
      <c r="F22" s="88">
        <f t="shared" si="26"/>
        <v>813188020</v>
      </c>
      <c r="G22" s="88">
        <f t="shared" si="26"/>
        <v>807892268</v>
      </c>
      <c r="H22" s="88">
        <f t="shared" si="26"/>
        <v>88941391</v>
      </c>
    </row>
    <row r="23" spans="1:8" s="19" customFormat="1" x14ac:dyDescent="0.3">
      <c r="A23" s="17" t="s">
        <v>229</v>
      </c>
      <c r="B23" s="20" t="s">
        <v>190</v>
      </c>
      <c r="C23" s="88">
        <f t="shared" ref="C23" si="27">+C24+C36+C34</f>
        <v>0</v>
      </c>
      <c r="D23" s="88">
        <f t="shared" ref="D23:H23" si="28">+D24+D36+D34</f>
        <v>6424200</v>
      </c>
      <c r="E23" s="88">
        <f t="shared" si="28"/>
        <v>6424200</v>
      </c>
      <c r="F23" s="88">
        <f t="shared" si="28"/>
        <v>4789500</v>
      </c>
      <c r="G23" s="88">
        <f t="shared" si="28"/>
        <v>4760814</v>
      </c>
      <c r="H23" s="88">
        <f t="shared" si="28"/>
        <v>533457</v>
      </c>
    </row>
    <row r="24" spans="1:8" s="19" customFormat="1" ht="16.5" customHeight="1" x14ac:dyDescent="0.3">
      <c r="A24" s="17" t="s">
        <v>231</v>
      </c>
      <c r="B24" s="20" t="s">
        <v>210</v>
      </c>
      <c r="C24" s="88">
        <f t="shared" ref="C24" si="29">C25+C28+C29+C30+C32+C26+C27+C31</f>
        <v>0</v>
      </c>
      <c r="D24" s="88">
        <f t="shared" ref="D24:H24" si="30">D25+D28+D29+D30+D32+D26+D27+D31</f>
        <v>6192110</v>
      </c>
      <c r="E24" s="88">
        <f t="shared" si="30"/>
        <v>6192110</v>
      </c>
      <c r="F24" s="88">
        <f t="shared" si="30"/>
        <v>4599180</v>
      </c>
      <c r="G24" s="88">
        <f t="shared" si="30"/>
        <v>4571367</v>
      </c>
      <c r="H24" s="88">
        <f t="shared" si="30"/>
        <v>522118</v>
      </c>
    </row>
    <row r="25" spans="1:8" s="19" customFormat="1" ht="16.5" customHeight="1" x14ac:dyDescent="0.3">
      <c r="A25" s="22" t="s">
        <v>233</v>
      </c>
      <c r="B25" s="23" t="s">
        <v>212</v>
      </c>
      <c r="C25" s="89"/>
      <c r="D25" s="90">
        <v>5085560</v>
      </c>
      <c r="E25" s="90">
        <v>5085560</v>
      </c>
      <c r="F25" s="90">
        <v>3811700</v>
      </c>
      <c r="G25" s="45">
        <v>3803799</v>
      </c>
      <c r="H25" s="45">
        <v>432102</v>
      </c>
    </row>
    <row r="26" spans="1:8" s="19" customFormat="1" x14ac:dyDescent="0.3">
      <c r="A26" s="22" t="s">
        <v>235</v>
      </c>
      <c r="B26" s="23" t="s">
        <v>214</v>
      </c>
      <c r="C26" s="89"/>
      <c r="D26" s="90">
        <v>667220</v>
      </c>
      <c r="E26" s="90">
        <v>667220</v>
      </c>
      <c r="F26" s="90">
        <v>502870</v>
      </c>
      <c r="G26" s="45">
        <v>493471</v>
      </c>
      <c r="H26" s="45">
        <v>46603</v>
      </c>
    </row>
    <row r="27" spans="1:8" s="19" customFormat="1" x14ac:dyDescent="0.3">
      <c r="A27" s="22" t="s">
        <v>237</v>
      </c>
      <c r="B27" s="23" t="s">
        <v>216</v>
      </c>
      <c r="C27" s="89"/>
      <c r="D27" s="90">
        <v>0</v>
      </c>
      <c r="E27" s="90">
        <v>0</v>
      </c>
      <c r="F27" s="90">
        <v>0</v>
      </c>
      <c r="G27" s="45">
        <v>0</v>
      </c>
      <c r="H27" s="45">
        <v>0</v>
      </c>
    </row>
    <row r="28" spans="1:8" s="19" customFormat="1" ht="16.5" customHeight="1" x14ac:dyDescent="0.3">
      <c r="A28" s="22" t="s">
        <v>239</v>
      </c>
      <c r="B28" s="24" t="s">
        <v>218</v>
      </c>
      <c r="C28" s="89"/>
      <c r="D28" s="90">
        <v>14060</v>
      </c>
      <c r="E28" s="90">
        <v>14060</v>
      </c>
      <c r="F28" s="90">
        <v>11920</v>
      </c>
      <c r="G28" s="45">
        <v>11026</v>
      </c>
      <c r="H28" s="45">
        <v>1341</v>
      </c>
    </row>
    <row r="29" spans="1:8" s="19" customFormat="1" ht="16.5" customHeight="1" x14ac:dyDescent="0.3">
      <c r="A29" s="22" t="s">
        <v>241</v>
      </c>
      <c r="B29" s="24" t="s">
        <v>220</v>
      </c>
      <c r="C29" s="89"/>
      <c r="D29" s="90">
        <v>900</v>
      </c>
      <c r="E29" s="90">
        <v>900</v>
      </c>
      <c r="F29" s="90">
        <v>900</v>
      </c>
      <c r="G29" s="45">
        <v>620</v>
      </c>
      <c r="H29" s="45">
        <v>20</v>
      </c>
    </row>
    <row r="30" spans="1:8" ht="16.5" customHeight="1" x14ac:dyDescent="0.3">
      <c r="A30" s="22" t="s">
        <v>243</v>
      </c>
      <c r="B30" s="24" t="s">
        <v>222</v>
      </c>
      <c r="C30" s="89"/>
      <c r="D30" s="90">
        <v>0</v>
      </c>
      <c r="E30" s="90">
        <v>0</v>
      </c>
      <c r="F30" s="90">
        <v>0</v>
      </c>
      <c r="G30" s="45">
        <v>0</v>
      </c>
      <c r="H30" s="45">
        <v>0</v>
      </c>
    </row>
    <row r="31" spans="1:8" ht="16.5" customHeight="1" x14ac:dyDescent="0.3">
      <c r="A31" s="22" t="s">
        <v>244</v>
      </c>
      <c r="B31" s="24" t="s">
        <v>224</v>
      </c>
      <c r="C31" s="89"/>
      <c r="D31" s="90">
        <v>219230</v>
      </c>
      <c r="E31" s="90">
        <v>219230</v>
      </c>
      <c r="F31" s="90">
        <v>166300</v>
      </c>
      <c r="G31" s="45">
        <v>158535</v>
      </c>
      <c r="H31" s="45">
        <v>14953</v>
      </c>
    </row>
    <row r="32" spans="1:8" ht="16.5" customHeight="1" x14ac:dyDescent="0.3">
      <c r="A32" s="22" t="s">
        <v>246</v>
      </c>
      <c r="B32" s="24" t="s">
        <v>226</v>
      </c>
      <c r="C32" s="89"/>
      <c r="D32" s="90">
        <v>205140</v>
      </c>
      <c r="E32" s="90">
        <v>205140</v>
      </c>
      <c r="F32" s="90">
        <v>105490</v>
      </c>
      <c r="G32" s="45">
        <v>103916</v>
      </c>
      <c r="H32" s="45">
        <v>27099</v>
      </c>
    </row>
    <row r="33" spans="1:8" ht="16.5" customHeight="1" x14ac:dyDescent="0.3">
      <c r="A33" s="22"/>
      <c r="B33" s="24" t="s">
        <v>228</v>
      </c>
      <c r="C33" s="89"/>
      <c r="D33" s="90">
        <v>47000</v>
      </c>
      <c r="E33" s="90">
        <v>47000</v>
      </c>
      <c r="F33" s="90">
        <v>0</v>
      </c>
      <c r="G33" s="45">
        <v>0</v>
      </c>
      <c r="H33" s="45">
        <v>0</v>
      </c>
    </row>
    <row r="34" spans="1:8" ht="16.5" customHeight="1" x14ac:dyDescent="0.3">
      <c r="A34" s="22" t="s">
        <v>248</v>
      </c>
      <c r="B34" s="20" t="s">
        <v>230</v>
      </c>
      <c r="C34" s="89">
        <f t="shared" ref="C34:H34" si="31">C35</f>
        <v>0</v>
      </c>
      <c r="D34" s="89">
        <f t="shared" si="31"/>
        <v>87000</v>
      </c>
      <c r="E34" s="89">
        <f t="shared" si="31"/>
        <v>87000</v>
      </c>
      <c r="F34" s="89">
        <f t="shared" si="31"/>
        <v>87000</v>
      </c>
      <c r="G34" s="89">
        <f t="shared" si="31"/>
        <v>87000</v>
      </c>
      <c r="H34" s="89">
        <f t="shared" si="31"/>
        <v>0</v>
      </c>
    </row>
    <row r="35" spans="1:8" ht="16.5" customHeight="1" x14ac:dyDescent="0.3">
      <c r="A35" s="22" t="s">
        <v>250</v>
      </c>
      <c r="B35" s="24" t="s">
        <v>232</v>
      </c>
      <c r="C35" s="89"/>
      <c r="D35" s="90">
        <v>87000</v>
      </c>
      <c r="E35" s="90">
        <v>87000</v>
      </c>
      <c r="F35" s="90">
        <v>87000</v>
      </c>
      <c r="G35" s="45">
        <v>87000</v>
      </c>
      <c r="H35" s="45">
        <v>0</v>
      </c>
    </row>
    <row r="36" spans="1:8" ht="16.5" customHeight="1" x14ac:dyDescent="0.3">
      <c r="A36" s="17" t="s">
        <v>252</v>
      </c>
      <c r="B36" s="20" t="s">
        <v>234</v>
      </c>
      <c r="C36" s="88">
        <f t="shared" ref="C36:H36" si="32">+C37+C38+C39+C40+C41+C42+C43</f>
        <v>0</v>
      </c>
      <c r="D36" s="88">
        <f t="shared" si="32"/>
        <v>145090</v>
      </c>
      <c r="E36" s="88">
        <f t="shared" si="32"/>
        <v>145090</v>
      </c>
      <c r="F36" s="88">
        <f t="shared" si="32"/>
        <v>103320</v>
      </c>
      <c r="G36" s="88">
        <f t="shared" si="32"/>
        <v>102447</v>
      </c>
      <c r="H36" s="88">
        <f t="shared" si="32"/>
        <v>11339</v>
      </c>
    </row>
    <row r="37" spans="1:8" ht="16.5" customHeight="1" x14ac:dyDescent="0.3">
      <c r="A37" s="22" t="s">
        <v>254</v>
      </c>
      <c r="B37" s="24" t="s">
        <v>236</v>
      </c>
      <c r="C37" s="89"/>
      <c r="D37" s="90">
        <v>4800</v>
      </c>
      <c r="E37" s="90">
        <v>4800</v>
      </c>
      <c r="F37" s="90">
        <v>0</v>
      </c>
      <c r="G37" s="45">
        <v>0</v>
      </c>
      <c r="H37" s="45">
        <v>0</v>
      </c>
    </row>
    <row r="38" spans="1:8" ht="16.5" customHeight="1" x14ac:dyDescent="0.3">
      <c r="A38" s="22" t="s">
        <v>256</v>
      </c>
      <c r="B38" s="24" t="s">
        <v>238</v>
      </c>
      <c r="C38" s="89"/>
      <c r="D38" s="90">
        <v>160</v>
      </c>
      <c r="E38" s="90">
        <v>160</v>
      </c>
      <c r="F38" s="90">
        <v>0</v>
      </c>
      <c r="G38" s="45">
        <v>0</v>
      </c>
      <c r="H38" s="45">
        <v>0</v>
      </c>
    </row>
    <row r="39" spans="1:8" s="19" customFormat="1" ht="16.5" customHeight="1" x14ac:dyDescent="0.3">
      <c r="A39" s="22" t="s">
        <v>258</v>
      </c>
      <c r="B39" s="24" t="s">
        <v>240</v>
      </c>
      <c r="C39" s="89"/>
      <c r="D39" s="90">
        <v>1580</v>
      </c>
      <c r="E39" s="90">
        <v>1580</v>
      </c>
      <c r="F39" s="90">
        <v>0</v>
      </c>
      <c r="G39" s="45">
        <v>0</v>
      </c>
      <c r="H39" s="45">
        <v>0</v>
      </c>
    </row>
    <row r="40" spans="1:8" ht="16.5" customHeight="1" x14ac:dyDescent="0.3">
      <c r="A40" s="22" t="s">
        <v>260</v>
      </c>
      <c r="B40" s="25" t="s">
        <v>242</v>
      </c>
      <c r="C40" s="89"/>
      <c r="D40" s="90">
        <v>50</v>
      </c>
      <c r="E40" s="90">
        <v>50</v>
      </c>
      <c r="F40" s="90">
        <v>0</v>
      </c>
      <c r="G40" s="45">
        <v>0</v>
      </c>
      <c r="H40" s="45">
        <v>0</v>
      </c>
    </row>
    <row r="41" spans="1:8" ht="16.5" customHeight="1" x14ac:dyDescent="0.3">
      <c r="A41" s="22" t="s">
        <v>262</v>
      </c>
      <c r="B41" s="25" t="s">
        <v>41</v>
      </c>
      <c r="C41" s="89"/>
      <c r="D41" s="90">
        <v>260</v>
      </c>
      <c r="E41" s="90">
        <v>260</v>
      </c>
      <c r="F41" s="90">
        <v>0</v>
      </c>
      <c r="G41" s="45">
        <v>0</v>
      </c>
      <c r="H41" s="45">
        <v>0</v>
      </c>
    </row>
    <row r="42" spans="1:8" ht="16.5" customHeight="1" x14ac:dyDescent="0.3">
      <c r="A42" s="22" t="s">
        <v>264</v>
      </c>
      <c r="B42" s="25" t="s">
        <v>245</v>
      </c>
      <c r="C42" s="89"/>
      <c r="D42" s="90">
        <v>138240</v>
      </c>
      <c r="E42" s="90">
        <v>138240</v>
      </c>
      <c r="F42" s="90">
        <v>103320</v>
      </c>
      <c r="G42" s="45">
        <v>102447</v>
      </c>
      <c r="H42" s="45">
        <v>11339</v>
      </c>
    </row>
    <row r="43" spans="1:8" ht="16.5" customHeight="1" x14ac:dyDescent="0.3">
      <c r="A43" s="22" t="s">
        <v>266</v>
      </c>
      <c r="B43" s="25" t="s">
        <v>247</v>
      </c>
      <c r="C43" s="89"/>
      <c r="D43" s="90">
        <v>0</v>
      </c>
      <c r="E43" s="90">
        <v>0</v>
      </c>
      <c r="F43" s="90">
        <v>0</v>
      </c>
      <c r="G43" s="45">
        <v>0</v>
      </c>
      <c r="H43" s="45">
        <v>0</v>
      </c>
    </row>
    <row r="44" spans="1:8" ht="16.5" customHeight="1" x14ac:dyDescent="0.3">
      <c r="A44" s="17" t="s">
        <v>268</v>
      </c>
      <c r="B44" s="20" t="s">
        <v>191</v>
      </c>
      <c r="C44" s="88">
        <f t="shared" ref="C44" si="33">+C45+C59+C58+C61+C64+C66+C67+C69+C65+C68</f>
        <v>0</v>
      </c>
      <c r="D44" s="88">
        <f t="shared" ref="D44:H44" si="34">+D45+D59+D58+D61+D64+D66+D67+D69+D65+D68</f>
        <v>762576170</v>
      </c>
      <c r="E44" s="88">
        <f t="shared" si="34"/>
        <v>722026890</v>
      </c>
      <c r="F44" s="88">
        <f t="shared" si="34"/>
        <v>591517030</v>
      </c>
      <c r="G44" s="88">
        <f t="shared" si="34"/>
        <v>587258394</v>
      </c>
      <c r="H44" s="88">
        <f t="shared" si="34"/>
        <v>64067742</v>
      </c>
    </row>
    <row r="45" spans="1:8" ht="16.5" customHeight="1" x14ac:dyDescent="0.3">
      <c r="A45" s="17" t="s">
        <v>270</v>
      </c>
      <c r="B45" s="20" t="s">
        <v>249</v>
      </c>
      <c r="C45" s="88">
        <f t="shared" ref="C45" si="35">+C46+C47+C48+C49+C50+C51+C52+C53+C55</f>
        <v>0</v>
      </c>
      <c r="D45" s="88">
        <f t="shared" ref="D45:H45" si="36">+D46+D47+D48+D49+D50+D51+D52+D53+D55</f>
        <v>762361940</v>
      </c>
      <c r="E45" s="88">
        <f t="shared" si="36"/>
        <v>721812660</v>
      </c>
      <c r="F45" s="88">
        <f t="shared" si="36"/>
        <v>591474710</v>
      </c>
      <c r="G45" s="88">
        <f t="shared" si="36"/>
        <v>587219341</v>
      </c>
      <c r="H45" s="88">
        <f t="shared" si="36"/>
        <v>64064426</v>
      </c>
    </row>
    <row r="46" spans="1:8" s="19" customFormat="1" ht="16.5" customHeight="1" x14ac:dyDescent="0.3">
      <c r="A46" s="22" t="s">
        <v>272</v>
      </c>
      <c r="B46" s="24" t="s">
        <v>251</v>
      </c>
      <c r="C46" s="89"/>
      <c r="D46" s="90">
        <v>57000</v>
      </c>
      <c r="E46" s="90">
        <v>57000</v>
      </c>
      <c r="F46" s="90">
        <v>36750</v>
      </c>
      <c r="G46" s="45">
        <v>36454</v>
      </c>
      <c r="H46" s="45">
        <v>0</v>
      </c>
    </row>
    <row r="47" spans="1:8" s="19" customFormat="1" ht="16.5" customHeight="1" x14ac:dyDescent="0.3">
      <c r="A47" s="22" t="s">
        <v>274</v>
      </c>
      <c r="B47" s="24" t="s">
        <v>253</v>
      </c>
      <c r="C47" s="89"/>
      <c r="D47" s="90">
        <v>9820</v>
      </c>
      <c r="E47" s="90">
        <v>9820</v>
      </c>
      <c r="F47" s="90">
        <v>5580</v>
      </c>
      <c r="G47" s="45">
        <v>5486</v>
      </c>
      <c r="H47" s="45">
        <v>0</v>
      </c>
    </row>
    <row r="48" spans="1:8" ht="16.5" customHeight="1" x14ac:dyDescent="0.3">
      <c r="A48" s="22" t="s">
        <v>276</v>
      </c>
      <c r="B48" s="24" t="s">
        <v>255</v>
      </c>
      <c r="C48" s="89"/>
      <c r="D48" s="90">
        <v>137000</v>
      </c>
      <c r="E48" s="90">
        <v>137000</v>
      </c>
      <c r="F48" s="90">
        <v>108000</v>
      </c>
      <c r="G48" s="45">
        <v>105415</v>
      </c>
      <c r="H48" s="45">
        <v>4232</v>
      </c>
    </row>
    <row r="49" spans="1:8" ht="16.5" customHeight="1" x14ac:dyDescent="0.3">
      <c r="A49" s="22" t="s">
        <v>278</v>
      </c>
      <c r="B49" s="24" t="s">
        <v>257</v>
      </c>
      <c r="C49" s="89"/>
      <c r="D49" s="90">
        <v>11470</v>
      </c>
      <c r="E49" s="90">
        <v>11470</v>
      </c>
      <c r="F49" s="90">
        <v>7500</v>
      </c>
      <c r="G49" s="45">
        <v>6899</v>
      </c>
      <c r="H49" s="45">
        <v>505</v>
      </c>
    </row>
    <row r="50" spans="1:8" ht="16.5" customHeight="1" x14ac:dyDescent="0.3">
      <c r="A50" s="22" t="s">
        <v>280</v>
      </c>
      <c r="B50" s="24" t="s">
        <v>259</v>
      </c>
      <c r="C50" s="89"/>
      <c r="D50" s="90">
        <v>4310</v>
      </c>
      <c r="E50" s="90">
        <v>4310</v>
      </c>
      <c r="F50" s="90">
        <v>3000</v>
      </c>
      <c r="G50" s="45">
        <v>0</v>
      </c>
      <c r="H50" s="45">
        <v>0</v>
      </c>
    </row>
    <row r="51" spans="1:8" ht="16.5" customHeight="1" x14ac:dyDescent="0.3">
      <c r="A51" s="22" t="s">
        <v>282</v>
      </c>
      <c r="B51" s="24" t="s">
        <v>261</v>
      </c>
      <c r="C51" s="89"/>
      <c r="D51" s="90">
        <v>22000</v>
      </c>
      <c r="E51" s="90">
        <v>22000</v>
      </c>
      <c r="F51" s="90">
        <v>11250</v>
      </c>
      <c r="G51" s="45">
        <v>11093</v>
      </c>
      <c r="H51" s="45">
        <v>0</v>
      </c>
    </row>
    <row r="52" spans="1:8" ht="16.5" customHeight="1" x14ac:dyDescent="0.3">
      <c r="A52" s="22" t="s">
        <v>284</v>
      </c>
      <c r="B52" s="24" t="s">
        <v>263</v>
      </c>
      <c r="C52" s="89"/>
      <c r="D52" s="90">
        <v>52400</v>
      </c>
      <c r="E52" s="90">
        <v>52400</v>
      </c>
      <c r="F52" s="90">
        <v>38000</v>
      </c>
      <c r="G52" s="45">
        <v>36474</v>
      </c>
      <c r="H52" s="45">
        <v>3849</v>
      </c>
    </row>
    <row r="53" spans="1:8" ht="16.5" customHeight="1" x14ac:dyDescent="0.35">
      <c r="A53" s="17" t="s">
        <v>286</v>
      </c>
      <c r="B53" s="20" t="s">
        <v>265</v>
      </c>
      <c r="C53" s="91">
        <f t="shared" ref="C53:H53" si="37">+C54+C89</f>
        <v>0</v>
      </c>
      <c r="D53" s="91">
        <f t="shared" si="37"/>
        <v>761610820</v>
      </c>
      <c r="E53" s="91">
        <f t="shared" si="37"/>
        <v>721061540</v>
      </c>
      <c r="F53" s="91">
        <f t="shared" si="37"/>
        <v>590929030</v>
      </c>
      <c r="G53" s="91">
        <f t="shared" si="37"/>
        <v>586686456</v>
      </c>
      <c r="H53" s="91">
        <f t="shared" si="37"/>
        <v>64017337</v>
      </c>
    </row>
    <row r="54" spans="1:8" ht="16.5" customHeight="1" x14ac:dyDescent="0.3">
      <c r="A54" s="27" t="s">
        <v>288</v>
      </c>
      <c r="B54" s="28" t="s">
        <v>267</v>
      </c>
      <c r="C54" s="92"/>
      <c r="D54" s="90">
        <v>14000</v>
      </c>
      <c r="E54" s="90">
        <v>14000</v>
      </c>
      <c r="F54" s="90">
        <v>6500</v>
      </c>
      <c r="G54" s="45">
        <v>4935</v>
      </c>
      <c r="H54" s="45">
        <v>1551</v>
      </c>
    </row>
    <row r="55" spans="1:8" s="19" customFormat="1" ht="16.5" customHeight="1" x14ac:dyDescent="0.3">
      <c r="A55" s="22" t="s">
        <v>290</v>
      </c>
      <c r="B55" s="24" t="s">
        <v>269</v>
      </c>
      <c r="C55" s="89"/>
      <c r="D55" s="90">
        <v>457120</v>
      </c>
      <c r="E55" s="90">
        <v>457120</v>
      </c>
      <c r="F55" s="90">
        <v>335600</v>
      </c>
      <c r="G55" s="45">
        <v>331064</v>
      </c>
      <c r="H55" s="45">
        <v>38503</v>
      </c>
    </row>
    <row r="56" spans="1:8" s="26" customFormat="1" ht="16.5" customHeight="1" x14ac:dyDescent="0.3">
      <c r="A56" s="22"/>
      <c r="B56" s="24" t="s">
        <v>271</v>
      </c>
      <c r="C56" s="89"/>
      <c r="D56" s="90">
        <v>0</v>
      </c>
      <c r="E56" s="90">
        <v>0</v>
      </c>
      <c r="F56" s="90">
        <v>0</v>
      </c>
      <c r="G56" s="45">
        <v>0</v>
      </c>
      <c r="H56" s="45">
        <v>0</v>
      </c>
    </row>
    <row r="57" spans="1:8" ht="16.5" customHeight="1" x14ac:dyDescent="0.3">
      <c r="A57" s="22"/>
      <c r="B57" s="24" t="s">
        <v>273</v>
      </c>
      <c r="C57" s="89"/>
      <c r="D57" s="90">
        <v>67000</v>
      </c>
      <c r="E57" s="90">
        <v>67000</v>
      </c>
      <c r="F57" s="90">
        <v>50100</v>
      </c>
      <c r="G57" s="45">
        <v>49984</v>
      </c>
      <c r="H57" s="45">
        <v>5554</v>
      </c>
    </row>
    <row r="58" spans="1:8" s="19" customFormat="1" ht="16.5" customHeight="1" x14ac:dyDescent="0.3">
      <c r="A58" s="17" t="s">
        <v>294</v>
      </c>
      <c r="B58" s="24" t="s">
        <v>275</v>
      </c>
      <c r="C58" s="89"/>
      <c r="D58" s="90">
        <v>130000</v>
      </c>
      <c r="E58" s="90">
        <v>130000</v>
      </c>
      <c r="F58" s="90">
        <v>0</v>
      </c>
      <c r="G58" s="45">
        <v>0</v>
      </c>
      <c r="H58" s="45">
        <v>0</v>
      </c>
    </row>
    <row r="59" spans="1:8" s="19" customFormat="1" ht="16.5" customHeight="1" x14ac:dyDescent="0.3">
      <c r="A59" s="17" t="s">
        <v>296</v>
      </c>
      <c r="B59" s="20" t="s">
        <v>277</v>
      </c>
      <c r="C59" s="93">
        <f t="shared" ref="C59:H59" si="38">+C60</f>
        <v>0</v>
      </c>
      <c r="D59" s="93">
        <f t="shared" si="38"/>
        <v>35900</v>
      </c>
      <c r="E59" s="93">
        <f t="shared" si="38"/>
        <v>35900</v>
      </c>
      <c r="F59" s="93">
        <f t="shared" si="38"/>
        <v>9000</v>
      </c>
      <c r="G59" s="93">
        <f t="shared" si="38"/>
        <v>8536</v>
      </c>
      <c r="H59" s="93">
        <f t="shared" si="38"/>
        <v>0</v>
      </c>
    </row>
    <row r="60" spans="1:8" s="19" customFormat="1" ht="16.5" customHeight="1" x14ac:dyDescent="0.3">
      <c r="A60" s="22" t="s">
        <v>298</v>
      </c>
      <c r="B60" s="24" t="s">
        <v>279</v>
      </c>
      <c r="C60" s="89"/>
      <c r="D60" s="90">
        <v>35900</v>
      </c>
      <c r="E60" s="90">
        <v>35900</v>
      </c>
      <c r="F60" s="90">
        <v>9000</v>
      </c>
      <c r="G60" s="45">
        <v>8536</v>
      </c>
      <c r="H60" s="45">
        <v>0</v>
      </c>
    </row>
    <row r="61" spans="1:8" s="19" customFormat="1" ht="16.5" customHeight="1" x14ac:dyDescent="0.3">
      <c r="A61" s="17" t="s">
        <v>300</v>
      </c>
      <c r="B61" s="20" t="s">
        <v>281</v>
      </c>
      <c r="C61" s="88">
        <f t="shared" ref="C61:H61" si="39">+C62+C63</f>
        <v>0</v>
      </c>
      <c r="D61" s="88">
        <f t="shared" si="39"/>
        <v>3000</v>
      </c>
      <c r="E61" s="88">
        <f t="shared" si="39"/>
        <v>3000</v>
      </c>
      <c r="F61" s="88">
        <f t="shared" si="39"/>
        <v>1500</v>
      </c>
      <c r="G61" s="88">
        <f t="shared" si="39"/>
        <v>1103</v>
      </c>
      <c r="H61" s="88">
        <f t="shared" si="39"/>
        <v>185</v>
      </c>
    </row>
    <row r="62" spans="1:8" ht="16.5" customHeight="1" x14ac:dyDescent="0.3">
      <c r="A62" s="17" t="s">
        <v>301</v>
      </c>
      <c r="B62" s="24" t="s">
        <v>283</v>
      </c>
      <c r="C62" s="89"/>
      <c r="D62" s="90">
        <v>3000</v>
      </c>
      <c r="E62" s="90">
        <v>3000</v>
      </c>
      <c r="F62" s="90">
        <v>1500</v>
      </c>
      <c r="G62" s="45">
        <v>1103</v>
      </c>
      <c r="H62" s="45">
        <v>185</v>
      </c>
    </row>
    <row r="63" spans="1:8" s="19" customFormat="1" ht="16.5" customHeight="1" x14ac:dyDescent="0.3">
      <c r="A63" s="17" t="s">
        <v>303</v>
      </c>
      <c r="B63" s="24" t="s">
        <v>285</v>
      </c>
      <c r="C63" s="89"/>
      <c r="D63" s="90">
        <v>0</v>
      </c>
      <c r="E63" s="90">
        <v>0</v>
      </c>
      <c r="F63" s="90">
        <v>0</v>
      </c>
      <c r="G63" s="45">
        <v>0</v>
      </c>
      <c r="H63" s="45">
        <v>0</v>
      </c>
    </row>
    <row r="64" spans="1:8" ht="16.5" customHeight="1" x14ac:dyDescent="0.3">
      <c r="A64" s="22" t="s">
        <v>305</v>
      </c>
      <c r="B64" s="24" t="s">
        <v>287</v>
      </c>
      <c r="C64" s="89"/>
      <c r="D64" s="90">
        <v>2700</v>
      </c>
      <c r="E64" s="90">
        <v>2700</v>
      </c>
      <c r="F64" s="90">
        <v>650</v>
      </c>
      <c r="G64" s="45">
        <v>637</v>
      </c>
      <c r="H64" s="45">
        <v>0</v>
      </c>
    </row>
    <row r="65" spans="1:8" ht="16.5" customHeight="1" x14ac:dyDescent="0.3">
      <c r="A65" s="22" t="s">
        <v>306</v>
      </c>
      <c r="B65" s="23" t="s">
        <v>289</v>
      </c>
      <c r="C65" s="89"/>
      <c r="D65" s="90">
        <v>0</v>
      </c>
      <c r="E65" s="90">
        <v>0</v>
      </c>
      <c r="F65" s="90">
        <v>0</v>
      </c>
      <c r="G65" s="45">
        <v>0</v>
      </c>
      <c r="H65" s="45">
        <v>0</v>
      </c>
    </row>
    <row r="66" spans="1:8" ht="16.5" customHeight="1" x14ac:dyDescent="0.3">
      <c r="A66" s="22" t="s">
        <v>308</v>
      </c>
      <c r="B66" s="24" t="s">
        <v>291</v>
      </c>
      <c r="C66" s="89"/>
      <c r="D66" s="90">
        <v>0</v>
      </c>
      <c r="E66" s="90">
        <v>0</v>
      </c>
      <c r="F66" s="90">
        <v>0</v>
      </c>
      <c r="G66" s="45">
        <v>0</v>
      </c>
      <c r="H66" s="45">
        <v>0</v>
      </c>
    </row>
    <row r="67" spans="1:8" ht="16.5" customHeight="1" x14ac:dyDescent="0.3">
      <c r="A67" s="22" t="s">
        <v>310</v>
      </c>
      <c r="B67" s="24" t="s">
        <v>292</v>
      </c>
      <c r="C67" s="89"/>
      <c r="D67" s="90">
        <v>5310</v>
      </c>
      <c r="E67" s="90">
        <v>5310</v>
      </c>
      <c r="F67" s="90">
        <v>3100</v>
      </c>
      <c r="G67" s="45">
        <v>1427</v>
      </c>
      <c r="H67" s="45">
        <v>119</v>
      </c>
    </row>
    <row r="68" spans="1:8" ht="30" x14ac:dyDescent="0.3">
      <c r="A68" s="22" t="s">
        <v>311</v>
      </c>
      <c r="B68" s="24" t="s">
        <v>293</v>
      </c>
      <c r="C68" s="89"/>
      <c r="D68" s="90">
        <v>0</v>
      </c>
      <c r="E68" s="90">
        <v>0</v>
      </c>
      <c r="F68" s="90">
        <v>0</v>
      </c>
      <c r="G68" s="45">
        <v>0</v>
      </c>
      <c r="H68" s="45">
        <v>0</v>
      </c>
    </row>
    <row r="69" spans="1:8" ht="16.5" customHeight="1" x14ac:dyDescent="0.3">
      <c r="A69" s="17" t="s">
        <v>312</v>
      </c>
      <c r="B69" s="20" t="s">
        <v>295</v>
      </c>
      <c r="C69" s="93">
        <f t="shared" ref="C69:H69" si="40">+C70+C71</f>
        <v>0</v>
      </c>
      <c r="D69" s="93">
        <f t="shared" si="40"/>
        <v>37320</v>
      </c>
      <c r="E69" s="93">
        <f t="shared" si="40"/>
        <v>37320</v>
      </c>
      <c r="F69" s="93">
        <f t="shared" si="40"/>
        <v>28070</v>
      </c>
      <c r="G69" s="93">
        <f t="shared" si="40"/>
        <v>27350</v>
      </c>
      <c r="H69" s="93">
        <f t="shared" si="40"/>
        <v>3012</v>
      </c>
    </row>
    <row r="70" spans="1:8" ht="16.5" customHeight="1" x14ac:dyDescent="0.3">
      <c r="A70" s="22" t="s">
        <v>314</v>
      </c>
      <c r="B70" s="24" t="s">
        <v>297</v>
      </c>
      <c r="C70" s="89"/>
      <c r="D70" s="90">
        <v>37000</v>
      </c>
      <c r="E70" s="90">
        <v>37000</v>
      </c>
      <c r="F70" s="90">
        <v>27750</v>
      </c>
      <c r="G70" s="45">
        <v>27084</v>
      </c>
      <c r="H70" s="45">
        <v>3012</v>
      </c>
    </row>
    <row r="71" spans="1:8" s="19" customFormat="1" ht="16.5" customHeight="1" x14ac:dyDescent="0.3">
      <c r="A71" s="22" t="s">
        <v>316</v>
      </c>
      <c r="B71" s="24" t="s">
        <v>299</v>
      </c>
      <c r="C71" s="89"/>
      <c r="D71" s="90">
        <v>320</v>
      </c>
      <c r="E71" s="90">
        <v>320</v>
      </c>
      <c r="F71" s="90">
        <v>320</v>
      </c>
      <c r="G71" s="94">
        <v>266</v>
      </c>
      <c r="H71" s="94">
        <v>0</v>
      </c>
    </row>
    <row r="72" spans="1:8" ht="16.5" customHeight="1" x14ac:dyDescent="0.3">
      <c r="A72" s="17" t="s">
        <v>318</v>
      </c>
      <c r="B72" s="20" t="s">
        <v>192</v>
      </c>
      <c r="C72" s="87">
        <f>+C73</f>
        <v>0</v>
      </c>
      <c r="D72" s="87">
        <f t="shared" ref="D72:H73" si="41">+D73</f>
        <v>0</v>
      </c>
      <c r="E72" s="87">
        <f t="shared" si="41"/>
        <v>0</v>
      </c>
      <c r="F72" s="87">
        <f t="shared" si="41"/>
        <v>0</v>
      </c>
      <c r="G72" s="87">
        <f t="shared" si="41"/>
        <v>0</v>
      </c>
      <c r="H72" s="87">
        <f t="shared" si="41"/>
        <v>0</v>
      </c>
    </row>
    <row r="73" spans="1:8" ht="16.5" customHeight="1" x14ac:dyDescent="0.3">
      <c r="A73" s="29" t="s">
        <v>320</v>
      </c>
      <c r="B73" s="20" t="s">
        <v>302</v>
      </c>
      <c r="C73" s="87">
        <f>+C74</f>
        <v>0</v>
      </c>
      <c r="D73" s="87">
        <f t="shared" si="41"/>
        <v>0</v>
      </c>
      <c r="E73" s="87">
        <f t="shared" si="41"/>
        <v>0</v>
      </c>
      <c r="F73" s="87">
        <f t="shared" si="41"/>
        <v>0</v>
      </c>
      <c r="G73" s="87">
        <f t="shared" si="41"/>
        <v>0</v>
      </c>
      <c r="H73" s="87">
        <f t="shared" si="41"/>
        <v>0</v>
      </c>
    </row>
    <row r="74" spans="1:8" s="19" customFormat="1" ht="16.5" customHeight="1" x14ac:dyDescent="0.3">
      <c r="A74" s="29" t="s">
        <v>322</v>
      </c>
      <c r="B74" s="24" t="s">
        <v>304</v>
      </c>
      <c r="C74" s="89"/>
      <c r="D74" s="90">
        <v>0</v>
      </c>
      <c r="E74" s="90">
        <v>0</v>
      </c>
      <c r="F74" s="90">
        <v>0</v>
      </c>
      <c r="G74" s="45">
        <v>0</v>
      </c>
      <c r="H74" s="45">
        <v>0</v>
      </c>
    </row>
    <row r="75" spans="1:8" s="19" customFormat="1" ht="16.5" customHeight="1" x14ac:dyDescent="0.3">
      <c r="A75" s="29" t="s">
        <v>196</v>
      </c>
      <c r="B75" s="30" t="s">
        <v>197</v>
      </c>
      <c r="C75" s="89">
        <f t="shared" ref="C75:H75" si="42">C76+C77</f>
        <v>0</v>
      </c>
      <c r="D75" s="89">
        <f t="shared" si="42"/>
        <v>70140</v>
      </c>
      <c r="E75" s="89">
        <f t="shared" si="42"/>
        <v>70140</v>
      </c>
      <c r="F75" s="89">
        <f t="shared" si="42"/>
        <v>56100</v>
      </c>
      <c r="G75" s="89">
        <f t="shared" si="42"/>
        <v>52164</v>
      </c>
      <c r="H75" s="89">
        <f t="shared" si="42"/>
        <v>5814</v>
      </c>
    </row>
    <row r="76" spans="1:8" s="19" customFormat="1" ht="16.5" customHeight="1" x14ac:dyDescent="0.3">
      <c r="A76" s="29" t="s">
        <v>325</v>
      </c>
      <c r="B76" s="31" t="s">
        <v>307</v>
      </c>
      <c r="C76" s="89"/>
      <c r="D76" s="90">
        <v>0</v>
      </c>
      <c r="E76" s="90">
        <v>0</v>
      </c>
      <c r="F76" s="90">
        <v>0</v>
      </c>
      <c r="G76" s="45">
        <v>0</v>
      </c>
      <c r="H76" s="45">
        <v>0</v>
      </c>
    </row>
    <row r="77" spans="1:8" ht="16.5" customHeight="1" x14ac:dyDescent="0.3">
      <c r="A77" s="29" t="s">
        <v>327</v>
      </c>
      <c r="B77" s="31" t="s">
        <v>309</v>
      </c>
      <c r="C77" s="89"/>
      <c r="D77" s="90">
        <v>70140</v>
      </c>
      <c r="E77" s="90">
        <v>70140</v>
      </c>
      <c r="F77" s="90">
        <v>56100</v>
      </c>
      <c r="G77" s="45">
        <v>52164</v>
      </c>
      <c r="H77" s="45">
        <v>5814</v>
      </c>
    </row>
    <row r="78" spans="1:8" s="19" customFormat="1" ht="16.5" customHeight="1" x14ac:dyDescent="0.3">
      <c r="A78" s="17" t="s">
        <v>329</v>
      </c>
      <c r="B78" s="20" t="s">
        <v>198</v>
      </c>
      <c r="C78" s="88">
        <f t="shared" ref="C78:H78" si="43">+C79</f>
        <v>0</v>
      </c>
      <c r="D78" s="88">
        <f t="shared" si="43"/>
        <v>0</v>
      </c>
      <c r="E78" s="88">
        <f t="shared" si="43"/>
        <v>0</v>
      </c>
      <c r="F78" s="88">
        <f t="shared" si="43"/>
        <v>0</v>
      </c>
      <c r="G78" s="88">
        <f t="shared" si="43"/>
        <v>0</v>
      </c>
      <c r="H78" s="88">
        <f t="shared" si="43"/>
        <v>0</v>
      </c>
    </row>
    <row r="79" spans="1:8" s="19" customFormat="1" ht="16.5" customHeight="1" x14ac:dyDescent="0.3">
      <c r="A79" s="17" t="s">
        <v>331</v>
      </c>
      <c r="B79" s="20" t="s">
        <v>199</v>
      </c>
      <c r="C79" s="88">
        <f t="shared" ref="C79" si="44">+C80+C85</f>
        <v>0</v>
      </c>
      <c r="D79" s="88">
        <f t="shared" ref="D79:H79" si="45">+D80+D85</f>
        <v>0</v>
      </c>
      <c r="E79" s="88">
        <f t="shared" si="45"/>
        <v>0</v>
      </c>
      <c r="F79" s="88">
        <f t="shared" si="45"/>
        <v>0</v>
      </c>
      <c r="G79" s="88">
        <f t="shared" si="45"/>
        <v>0</v>
      </c>
      <c r="H79" s="88">
        <f t="shared" si="45"/>
        <v>0</v>
      </c>
    </row>
    <row r="80" spans="1:8" s="19" customFormat="1" ht="16.5" customHeight="1" x14ac:dyDescent="0.3">
      <c r="A80" s="17" t="s">
        <v>333</v>
      </c>
      <c r="B80" s="20" t="s">
        <v>313</v>
      </c>
      <c r="C80" s="88">
        <f t="shared" ref="C80" si="46">+C82+C84+C83+C81</f>
        <v>0</v>
      </c>
      <c r="D80" s="88">
        <f t="shared" ref="D80:H80" si="47">+D82+D84+D83+D81</f>
        <v>0</v>
      </c>
      <c r="E80" s="88">
        <f t="shared" si="47"/>
        <v>0</v>
      </c>
      <c r="F80" s="88">
        <f t="shared" si="47"/>
        <v>0</v>
      </c>
      <c r="G80" s="88">
        <f t="shared" si="47"/>
        <v>0</v>
      </c>
      <c r="H80" s="88">
        <f t="shared" si="47"/>
        <v>0</v>
      </c>
    </row>
    <row r="81" spans="1:8" s="19" customFormat="1" ht="16.5" customHeight="1" x14ac:dyDescent="0.3">
      <c r="A81" s="17" t="s">
        <v>335</v>
      </c>
      <c r="B81" s="23" t="s">
        <v>315</v>
      </c>
      <c r="C81" s="88"/>
      <c r="D81" s="90">
        <v>0</v>
      </c>
      <c r="E81" s="90">
        <v>0</v>
      </c>
      <c r="F81" s="90">
        <v>0</v>
      </c>
      <c r="G81" s="45">
        <v>0</v>
      </c>
      <c r="H81" s="45">
        <v>0</v>
      </c>
    </row>
    <row r="82" spans="1:8" s="19" customFormat="1" ht="16.5" customHeight="1" x14ac:dyDescent="0.3">
      <c r="A82" s="22" t="s">
        <v>337</v>
      </c>
      <c r="B82" s="24" t="s">
        <v>317</v>
      </c>
      <c r="C82" s="89"/>
      <c r="D82" s="90">
        <v>0</v>
      </c>
      <c r="E82" s="90">
        <v>0</v>
      </c>
      <c r="F82" s="90">
        <v>0</v>
      </c>
      <c r="G82" s="45">
        <v>0</v>
      </c>
      <c r="H82" s="45">
        <v>0</v>
      </c>
    </row>
    <row r="83" spans="1:8" s="19" customFormat="1" ht="16.5" customHeight="1" x14ac:dyDescent="0.3">
      <c r="A83" s="22" t="s">
        <v>338</v>
      </c>
      <c r="B83" s="23" t="s">
        <v>319</v>
      </c>
      <c r="C83" s="89"/>
      <c r="D83" s="90">
        <v>0</v>
      </c>
      <c r="E83" s="90">
        <v>0</v>
      </c>
      <c r="F83" s="90">
        <v>0</v>
      </c>
      <c r="G83" s="45">
        <v>0</v>
      </c>
      <c r="H83" s="45">
        <v>0</v>
      </c>
    </row>
    <row r="84" spans="1:8" ht="16.5" customHeight="1" x14ac:dyDescent="0.3">
      <c r="A84" s="22" t="s">
        <v>339</v>
      </c>
      <c r="B84" s="24" t="s">
        <v>321</v>
      </c>
      <c r="C84" s="89"/>
      <c r="D84" s="90">
        <v>0</v>
      </c>
      <c r="E84" s="90">
        <v>0</v>
      </c>
      <c r="F84" s="90">
        <v>0</v>
      </c>
      <c r="G84" s="45">
        <v>0</v>
      </c>
      <c r="H84" s="45">
        <v>0</v>
      </c>
    </row>
    <row r="85" spans="1:8" ht="16.5" customHeight="1" x14ac:dyDescent="0.3">
      <c r="A85" s="32" t="s">
        <v>341</v>
      </c>
      <c r="B85" s="23" t="s">
        <v>323</v>
      </c>
      <c r="C85" s="89"/>
      <c r="D85" s="90">
        <v>0</v>
      </c>
      <c r="E85" s="90">
        <v>0</v>
      </c>
      <c r="F85" s="90">
        <v>0</v>
      </c>
      <c r="G85" s="45">
        <v>0</v>
      </c>
      <c r="H85" s="45">
        <v>0</v>
      </c>
    </row>
    <row r="86" spans="1:8" ht="16.5" customHeight="1" x14ac:dyDescent="0.3">
      <c r="A86" s="22" t="s">
        <v>227</v>
      </c>
      <c r="B86" s="24" t="s">
        <v>324</v>
      </c>
      <c r="C86" s="89"/>
      <c r="D86" s="90">
        <v>0</v>
      </c>
      <c r="E86" s="90">
        <v>0</v>
      </c>
      <c r="F86" s="90">
        <v>0</v>
      </c>
      <c r="G86" s="45">
        <v>0</v>
      </c>
      <c r="H86" s="45">
        <v>0</v>
      </c>
    </row>
    <row r="87" spans="1:8" ht="16.5" customHeight="1" x14ac:dyDescent="0.3">
      <c r="A87" s="22" t="s">
        <v>343</v>
      </c>
      <c r="B87" s="24" t="s">
        <v>326</v>
      </c>
      <c r="C87" s="87">
        <f t="shared" ref="C87:H87" si="48">+C44-C89+C23+C78+C248+C75</f>
        <v>0</v>
      </c>
      <c r="D87" s="87">
        <f t="shared" si="48"/>
        <v>290869690</v>
      </c>
      <c r="E87" s="87">
        <f t="shared" si="48"/>
        <v>290869690</v>
      </c>
      <c r="F87" s="87">
        <f t="shared" si="48"/>
        <v>222265490</v>
      </c>
      <c r="G87" s="87">
        <f t="shared" si="48"/>
        <v>221210747</v>
      </c>
      <c r="H87" s="87">
        <f t="shared" si="48"/>
        <v>24925605</v>
      </c>
    </row>
    <row r="88" spans="1:8" ht="16.5" customHeight="1" x14ac:dyDescent="0.3">
      <c r="A88" s="22"/>
      <c r="B88" s="24" t="s">
        <v>328</v>
      </c>
      <c r="C88" s="87"/>
      <c r="D88" s="90">
        <v>0</v>
      </c>
      <c r="E88" s="90">
        <v>0</v>
      </c>
      <c r="F88" s="90">
        <v>0</v>
      </c>
      <c r="G88" s="90">
        <v>-43009</v>
      </c>
      <c r="H88" s="90">
        <v>0</v>
      </c>
    </row>
    <row r="89" spans="1:8" ht="16.5" customHeight="1" x14ac:dyDescent="0.35">
      <c r="A89" s="22" t="s">
        <v>346</v>
      </c>
      <c r="B89" s="20" t="s">
        <v>330</v>
      </c>
      <c r="C89" s="95">
        <f t="shared" ref="C89:H89" si="49">+C90+C177+C218+C222+C243+C245</f>
        <v>0</v>
      </c>
      <c r="D89" s="95">
        <f t="shared" si="49"/>
        <v>761596820</v>
      </c>
      <c r="E89" s="95">
        <f t="shared" si="49"/>
        <v>721047540</v>
      </c>
      <c r="F89" s="95">
        <f t="shared" si="49"/>
        <v>590922530</v>
      </c>
      <c r="G89" s="95">
        <f t="shared" si="49"/>
        <v>586681521</v>
      </c>
      <c r="H89" s="95">
        <f t="shared" si="49"/>
        <v>64015786</v>
      </c>
    </row>
    <row r="90" spans="1:8" s="26" customFormat="1" ht="16.5" customHeight="1" x14ac:dyDescent="0.3">
      <c r="A90" s="17" t="s">
        <v>348</v>
      </c>
      <c r="B90" s="20" t="s">
        <v>332</v>
      </c>
      <c r="C90" s="88">
        <f t="shared" ref="C90:H90" si="50">+C91+C107+C141+C169+C173</f>
        <v>0</v>
      </c>
      <c r="D90" s="88">
        <f t="shared" si="50"/>
        <v>344991450</v>
      </c>
      <c r="E90" s="88">
        <f t="shared" si="50"/>
        <v>319983310</v>
      </c>
      <c r="F90" s="88">
        <f t="shared" si="50"/>
        <v>278910700</v>
      </c>
      <c r="G90" s="88">
        <f t="shared" si="50"/>
        <v>278199835</v>
      </c>
      <c r="H90" s="88">
        <f t="shared" si="50"/>
        <v>30224547</v>
      </c>
    </row>
    <row r="91" spans="1:8" s="26" customFormat="1" ht="16.5" customHeight="1" x14ac:dyDescent="0.3">
      <c r="A91" s="22" t="s">
        <v>350</v>
      </c>
      <c r="B91" s="20" t="s">
        <v>334</v>
      </c>
      <c r="C91" s="87">
        <f t="shared" ref="C91:H91" si="51">+C92+C104+C105+C95+C98+C93+C94</f>
        <v>0</v>
      </c>
      <c r="D91" s="87">
        <f t="shared" si="51"/>
        <v>123609290</v>
      </c>
      <c r="E91" s="87">
        <f t="shared" si="51"/>
        <v>132356040</v>
      </c>
      <c r="F91" s="87">
        <f t="shared" si="51"/>
        <v>111378850</v>
      </c>
      <c r="G91" s="87">
        <f t="shared" si="51"/>
        <v>110705345</v>
      </c>
      <c r="H91" s="87">
        <f t="shared" si="51"/>
        <v>11870702</v>
      </c>
    </row>
    <row r="92" spans="1:8" s="26" customFormat="1" ht="16.5" customHeight="1" x14ac:dyDescent="0.3">
      <c r="A92" s="22"/>
      <c r="B92" s="23" t="s">
        <v>336</v>
      </c>
      <c r="C92" s="89"/>
      <c r="D92" s="90">
        <v>107961060</v>
      </c>
      <c r="E92" s="90">
        <v>116161000</v>
      </c>
      <c r="F92" s="90">
        <v>98159720</v>
      </c>
      <c r="G92" s="45">
        <v>98158003</v>
      </c>
      <c r="H92" s="45">
        <v>10544276</v>
      </c>
    </row>
    <row r="93" spans="1:8" s="26" customFormat="1" ht="45" x14ac:dyDescent="0.3">
      <c r="A93" s="22"/>
      <c r="B93" s="23" t="s">
        <v>508</v>
      </c>
      <c r="C93" s="89"/>
      <c r="D93" s="90">
        <v>210</v>
      </c>
      <c r="E93" s="90">
        <v>210</v>
      </c>
      <c r="F93" s="90">
        <v>210</v>
      </c>
      <c r="G93" s="45">
        <v>38</v>
      </c>
      <c r="H93" s="45">
        <v>38</v>
      </c>
    </row>
    <row r="94" spans="1:8" s="26" customFormat="1" ht="60" x14ac:dyDescent="0.3">
      <c r="A94" s="22"/>
      <c r="B94" s="23" t="s">
        <v>509</v>
      </c>
      <c r="C94" s="89"/>
      <c r="D94" s="90">
        <v>7440</v>
      </c>
      <c r="E94" s="90">
        <v>7440</v>
      </c>
      <c r="F94" s="90">
        <v>7440</v>
      </c>
      <c r="G94" s="45">
        <v>5067</v>
      </c>
      <c r="H94" s="45">
        <v>621</v>
      </c>
    </row>
    <row r="95" spans="1:8" s="26" customFormat="1" ht="16.5" customHeight="1" x14ac:dyDescent="0.3">
      <c r="A95" s="22"/>
      <c r="B95" s="23" t="s">
        <v>510</v>
      </c>
      <c r="C95" s="89">
        <f>C96+C97</f>
        <v>0</v>
      </c>
      <c r="D95" s="89">
        <f t="shared" ref="D95:H95" si="52">D96+D97</f>
        <v>0</v>
      </c>
      <c r="E95" s="89">
        <f t="shared" si="52"/>
        <v>0</v>
      </c>
      <c r="F95" s="89">
        <f t="shared" si="52"/>
        <v>0</v>
      </c>
      <c r="G95" s="89">
        <f t="shared" si="52"/>
        <v>0</v>
      </c>
      <c r="H95" s="89">
        <f t="shared" si="52"/>
        <v>0</v>
      </c>
    </row>
    <row r="96" spans="1:8" s="26" customFormat="1" ht="16.5" customHeight="1" x14ac:dyDescent="0.3">
      <c r="A96" s="22"/>
      <c r="B96" s="23" t="s">
        <v>511</v>
      </c>
      <c r="C96" s="89"/>
      <c r="D96" s="90">
        <v>0</v>
      </c>
      <c r="E96" s="90">
        <v>0</v>
      </c>
      <c r="F96" s="90">
        <v>0</v>
      </c>
      <c r="G96" s="45">
        <v>0</v>
      </c>
      <c r="H96" s="45">
        <v>0</v>
      </c>
    </row>
    <row r="97" spans="1:8" s="26" customFormat="1" ht="60" x14ac:dyDescent="0.3">
      <c r="A97" s="22"/>
      <c r="B97" s="23" t="s">
        <v>509</v>
      </c>
      <c r="C97" s="89"/>
      <c r="D97" s="90">
        <v>0</v>
      </c>
      <c r="E97" s="90">
        <v>0</v>
      </c>
      <c r="F97" s="90">
        <v>0</v>
      </c>
      <c r="G97" s="45">
        <v>0</v>
      </c>
      <c r="H97" s="45"/>
    </row>
    <row r="98" spans="1:8" s="26" customFormat="1" ht="16.5" customHeight="1" x14ac:dyDescent="0.3">
      <c r="A98" s="22"/>
      <c r="B98" s="100" t="s">
        <v>478</v>
      </c>
      <c r="C98" s="89">
        <f t="shared" ref="C98:H98" si="53">C99+C102+C103</f>
        <v>0</v>
      </c>
      <c r="D98" s="89">
        <f t="shared" si="53"/>
        <v>13100580</v>
      </c>
      <c r="E98" s="89">
        <f t="shared" si="53"/>
        <v>13644390</v>
      </c>
      <c r="F98" s="89">
        <f t="shared" si="53"/>
        <v>10689250</v>
      </c>
      <c r="G98" s="89">
        <f t="shared" si="53"/>
        <v>10649025</v>
      </c>
      <c r="H98" s="89">
        <f t="shared" si="53"/>
        <v>1325767</v>
      </c>
    </row>
    <row r="99" spans="1:8" s="26" customFormat="1" ht="30" x14ac:dyDescent="0.3">
      <c r="A99" s="22"/>
      <c r="B99" s="23" t="s">
        <v>479</v>
      </c>
      <c r="C99" s="89">
        <f>C100+C101</f>
        <v>0</v>
      </c>
      <c r="D99" s="89">
        <f t="shared" ref="D99:H99" si="54">D100+D101</f>
        <v>12250420</v>
      </c>
      <c r="E99" s="89">
        <f t="shared" si="54"/>
        <v>12838080</v>
      </c>
      <c r="F99" s="89">
        <f t="shared" si="54"/>
        <v>10102740</v>
      </c>
      <c r="G99" s="89">
        <f t="shared" si="54"/>
        <v>10102564</v>
      </c>
      <c r="H99" s="89">
        <f t="shared" si="54"/>
        <v>1275754</v>
      </c>
    </row>
    <row r="100" spans="1:8" s="26" customFormat="1" x14ac:dyDescent="0.3">
      <c r="A100" s="22"/>
      <c r="B100" s="23" t="s">
        <v>511</v>
      </c>
      <c r="C100" s="89"/>
      <c r="D100" s="90">
        <v>12250250</v>
      </c>
      <c r="E100" s="90">
        <v>12837910</v>
      </c>
      <c r="F100" s="90">
        <v>10102570</v>
      </c>
      <c r="G100" s="45">
        <v>10102564</v>
      </c>
      <c r="H100" s="45">
        <v>1275754</v>
      </c>
    </row>
    <row r="101" spans="1:8" s="26" customFormat="1" ht="60" x14ac:dyDescent="0.3">
      <c r="A101" s="22"/>
      <c r="B101" s="23" t="s">
        <v>509</v>
      </c>
      <c r="C101" s="89"/>
      <c r="D101" s="90">
        <v>170</v>
      </c>
      <c r="E101" s="90">
        <v>170</v>
      </c>
      <c r="F101" s="90">
        <v>170</v>
      </c>
      <c r="G101" s="45">
        <v>0</v>
      </c>
      <c r="H101" s="45">
        <v>0</v>
      </c>
    </row>
    <row r="102" spans="1:8" s="26" customFormat="1" ht="60" x14ac:dyDescent="0.3">
      <c r="A102" s="22"/>
      <c r="B102" s="23" t="s">
        <v>480</v>
      </c>
      <c r="C102" s="89"/>
      <c r="D102" s="89">
        <v>473900</v>
      </c>
      <c r="E102" s="89">
        <v>422310</v>
      </c>
      <c r="F102" s="89">
        <v>325830</v>
      </c>
      <c r="G102" s="89">
        <v>325820</v>
      </c>
      <c r="H102" s="89">
        <v>50013</v>
      </c>
    </row>
    <row r="103" spans="1:8" s="26" customFormat="1" ht="45" x14ac:dyDescent="0.3">
      <c r="A103" s="22"/>
      <c r="B103" s="23" t="s">
        <v>481</v>
      </c>
      <c r="C103" s="89"/>
      <c r="D103" s="90">
        <v>376260</v>
      </c>
      <c r="E103" s="90">
        <v>384000</v>
      </c>
      <c r="F103" s="90">
        <v>260680</v>
      </c>
      <c r="G103" s="45">
        <v>220641</v>
      </c>
      <c r="H103" s="45">
        <v>0</v>
      </c>
    </row>
    <row r="104" spans="1:8" s="26" customFormat="1" ht="16.5" customHeight="1" x14ac:dyDescent="0.3">
      <c r="A104" s="22"/>
      <c r="B104" s="23" t="s">
        <v>340</v>
      </c>
      <c r="C104" s="89"/>
      <c r="D104" s="90">
        <v>141000</v>
      </c>
      <c r="E104" s="90">
        <v>141000</v>
      </c>
      <c r="F104" s="90">
        <v>120230</v>
      </c>
      <c r="G104" s="45">
        <v>93000</v>
      </c>
      <c r="H104" s="45">
        <v>0</v>
      </c>
    </row>
    <row r="105" spans="1:8" s="26" customFormat="1" ht="45" x14ac:dyDescent="0.3">
      <c r="A105" s="22"/>
      <c r="B105" s="23" t="s">
        <v>342</v>
      </c>
      <c r="C105" s="89"/>
      <c r="D105" s="90">
        <v>2399000</v>
      </c>
      <c r="E105" s="90">
        <v>2402000</v>
      </c>
      <c r="F105" s="90">
        <v>2402000</v>
      </c>
      <c r="G105" s="45">
        <v>1800212</v>
      </c>
      <c r="H105" s="45">
        <v>0</v>
      </c>
    </row>
    <row r="106" spans="1:8" x14ac:dyDescent="0.3">
      <c r="A106" s="22"/>
      <c r="B106" s="24" t="s">
        <v>328</v>
      </c>
      <c r="C106" s="89"/>
      <c r="D106" s="90">
        <v>0</v>
      </c>
      <c r="E106" s="90">
        <v>0</v>
      </c>
      <c r="F106" s="90">
        <v>0</v>
      </c>
      <c r="G106" s="45">
        <v>-41359</v>
      </c>
      <c r="H106" s="45">
        <v>-510</v>
      </c>
    </row>
    <row r="107" spans="1:8" ht="30" x14ac:dyDescent="0.3">
      <c r="A107" s="22" t="s">
        <v>358</v>
      </c>
      <c r="B107" s="20" t="s">
        <v>344</v>
      </c>
      <c r="C107" s="89">
        <f t="shared" ref="C107:H107" si="55">C108+C111+C114+C117+C120+C123+C129+C126+C132</f>
        <v>0</v>
      </c>
      <c r="D107" s="89">
        <f t="shared" si="55"/>
        <v>182992720</v>
      </c>
      <c r="E107" s="89">
        <f t="shared" si="55"/>
        <v>155750150</v>
      </c>
      <c r="F107" s="89">
        <f t="shared" si="55"/>
        <v>137730380</v>
      </c>
      <c r="G107" s="89">
        <f t="shared" si="55"/>
        <v>137702398</v>
      </c>
      <c r="H107" s="89">
        <f t="shared" si="55"/>
        <v>14681941</v>
      </c>
    </row>
    <row r="108" spans="1:8" ht="16.5" customHeight="1" x14ac:dyDescent="0.3">
      <c r="A108" s="22"/>
      <c r="B108" s="23" t="s">
        <v>345</v>
      </c>
      <c r="C108" s="89">
        <f>C109+C110</f>
        <v>0</v>
      </c>
      <c r="D108" s="89">
        <f t="shared" ref="D108:H108" si="56">D109+D110</f>
        <v>8613510</v>
      </c>
      <c r="E108" s="89">
        <f t="shared" si="56"/>
        <v>6292960</v>
      </c>
      <c r="F108" s="89">
        <f t="shared" si="56"/>
        <v>5921130</v>
      </c>
      <c r="G108" s="89">
        <f t="shared" si="56"/>
        <v>5921060</v>
      </c>
      <c r="H108" s="89">
        <f t="shared" si="56"/>
        <v>752920</v>
      </c>
    </row>
    <row r="109" spans="1:8" ht="16.5" customHeight="1" x14ac:dyDescent="0.3">
      <c r="A109" s="22"/>
      <c r="B109" s="23" t="s">
        <v>336</v>
      </c>
      <c r="C109" s="89"/>
      <c r="D109" s="90">
        <v>8613510</v>
      </c>
      <c r="E109" s="90">
        <v>6292960</v>
      </c>
      <c r="F109" s="90">
        <v>5921130</v>
      </c>
      <c r="G109" s="45">
        <v>5921060</v>
      </c>
      <c r="H109" s="45">
        <v>752920</v>
      </c>
    </row>
    <row r="110" spans="1:8" ht="60" x14ac:dyDescent="0.3">
      <c r="A110" s="22"/>
      <c r="B110" s="23" t="s">
        <v>509</v>
      </c>
      <c r="C110" s="89"/>
      <c r="D110" s="90">
        <v>0</v>
      </c>
      <c r="E110" s="90">
        <v>0</v>
      </c>
      <c r="F110" s="90">
        <v>0</v>
      </c>
      <c r="G110" s="45">
        <v>0</v>
      </c>
      <c r="H110" s="45">
        <v>0</v>
      </c>
    </row>
    <row r="111" spans="1:8" x14ac:dyDescent="0.3">
      <c r="A111" s="22"/>
      <c r="B111" s="23" t="s">
        <v>347</v>
      </c>
      <c r="C111" s="89">
        <f>C112+C113</f>
        <v>0</v>
      </c>
      <c r="D111" s="89">
        <f t="shared" ref="D111:H111" si="57">D112+D113</f>
        <v>0</v>
      </c>
      <c r="E111" s="89">
        <f t="shared" si="57"/>
        <v>0</v>
      </c>
      <c r="F111" s="89">
        <f t="shared" si="57"/>
        <v>0</v>
      </c>
      <c r="G111" s="89">
        <f t="shared" si="57"/>
        <v>0</v>
      </c>
      <c r="H111" s="89">
        <f t="shared" si="57"/>
        <v>0</v>
      </c>
    </row>
    <row r="112" spans="1:8" x14ac:dyDescent="0.3">
      <c r="A112" s="22"/>
      <c r="B112" s="23" t="s">
        <v>336</v>
      </c>
      <c r="C112" s="89"/>
      <c r="D112" s="90">
        <v>0</v>
      </c>
      <c r="E112" s="90">
        <v>0</v>
      </c>
      <c r="F112" s="90">
        <v>0</v>
      </c>
      <c r="G112" s="45">
        <v>0</v>
      </c>
      <c r="H112" s="45">
        <v>0</v>
      </c>
    </row>
    <row r="113" spans="1:8" ht="60" x14ac:dyDescent="0.3">
      <c r="A113" s="22"/>
      <c r="B113" s="23" t="s">
        <v>509</v>
      </c>
      <c r="C113" s="89"/>
      <c r="D113" s="90">
        <v>0</v>
      </c>
      <c r="E113" s="90">
        <v>0</v>
      </c>
      <c r="F113" s="90">
        <v>0</v>
      </c>
      <c r="G113" s="45">
        <v>0</v>
      </c>
      <c r="H113" s="45">
        <v>0</v>
      </c>
    </row>
    <row r="114" spans="1:8" s="19" customFormat="1" ht="16.5" customHeight="1" x14ac:dyDescent="0.3">
      <c r="A114" s="22"/>
      <c r="B114" s="23" t="s">
        <v>349</v>
      </c>
      <c r="C114" s="89">
        <f>C115+C116</f>
        <v>0</v>
      </c>
      <c r="D114" s="89">
        <f t="shared" ref="D114:H114" si="58">D115+D116</f>
        <v>10139620</v>
      </c>
      <c r="E114" s="89">
        <f t="shared" si="58"/>
        <v>10697320</v>
      </c>
      <c r="F114" s="89">
        <f t="shared" si="58"/>
        <v>10080140</v>
      </c>
      <c r="G114" s="89">
        <f t="shared" si="58"/>
        <v>10080114</v>
      </c>
      <c r="H114" s="89">
        <f t="shared" si="58"/>
        <v>376910</v>
      </c>
    </row>
    <row r="115" spans="1:8" s="19" customFormat="1" ht="16.5" customHeight="1" x14ac:dyDescent="0.3">
      <c r="A115" s="22"/>
      <c r="B115" s="23" t="s">
        <v>336</v>
      </c>
      <c r="C115" s="89"/>
      <c r="D115" s="90">
        <v>10139620</v>
      </c>
      <c r="E115" s="90">
        <v>10697320</v>
      </c>
      <c r="F115" s="90">
        <v>10080140</v>
      </c>
      <c r="G115" s="45">
        <v>10080114</v>
      </c>
      <c r="H115" s="45">
        <v>376910</v>
      </c>
    </row>
    <row r="116" spans="1:8" s="19" customFormat="1" ht="60" x14ac:dyDescent="0.3">
      <c r="A116" s="22"/>
      <c r="B116" s="23" t="s">
        <v>509</v>
      </c>
      <c r="C116" s="89"/>
      <c r="D116" s="90">
        <v>0</v>
      </c>
      <c r="E116" s="90">
        <v>0</v>
      </c>
      <c r="F116" s="90">
        <v>0</v>
      </c>
      <c r="G116" s="45">
        <v>0</v>
      </c>
      <c r="H116" s="45">
        <v>0</v>
      </c>
    </row>
    <row r="117" spans="1:8" ht="16.5" customHeight="1" x14ac:dyDescent="0.3">
      <c r="A117" s="22"/>
      <c r="B117" s="23" t="s">
        <v>351</v>
      </c>
      <c r="C117" s="89">
        <f>C118+C119</f>
        <v>0</v>
      </c>
      <c r="D117" s="89">
        <f t="shared" ref="D117:H117" si="59">D118+D119</f>
        <v>54552990</v>
      </c>
      <c r="E117" s="89">
        <f t="shared" si="59"/>
        <v>45769740</v>
      </c>
      <c r="F117" s="89">
        <f t="shared" si="59"/>
        <v>41182600</v>
      </c>
      <c r="G117" s="89">
        <f t="shared" si="59"/>
        <v>41181069</v>
      </c>
      <c r="H117" s="89">
        <f t="shared" si="59"/>
        <v>4512851</v>
      </c>
    </row>
    <row r="118" spans="1:8" ht="16.5" customHeight="1" x14ac:dyDescent="0.3">
      <c r="A118" s="22"/>
      <c r="B118" s="23" t="s">
        <v>336</v>
      </c>
      <c r="C118" s="89"/>
      <c r="D118" s="90">
        <v>54550430</v>
      </c>
      <c r="E118" s="90">
        <v>45767180</v>
      </c>
      <c r="F118" s="90">
        <v>41180040</v>
      </c>
      <c r="G118" s="45">
        <v>41179855</v>
      </c>
      <c r="H118" s="45">
        <v>4512851</v>
      </c>
    </row>
    <row r="119" spans="1:8" ht="60" x14ac:dyDescent="0.3">
      <c r="A119" s="22"/>
      <c r="B119" s="23" t="s">
        <v>509</v>
      </c>
      <c r="C119" s="89"/>
      <c r="D119" s="90">
        <v>2560</v>
      </c>
      <c r="E119" s="90">
        <v>2560</v>
      </c>
      <c r="F119" s="90">
        <v>2560</v>
      </c>
      <c r="G119" s="45">
        <v>1214</v>
      </c>
      <c r="H119" s="45">
        <v>0</v>
      </c>
    </row>
    <row r="120" spans="1:8" x14ac:dyDescent="0.3">
      <c r="A120" s="22"/>
      <c r="B120" s="34" t="s">
        <v>352</v>
      </c>
      <c r="C120" s="89">
        <f>C121+C122</f>
        <v>0</v>
      </c>
      <c r="D120" s="89">
        <f t="shared" ref="D120:H120" si="60">D121+D122</f>
        <v>40440</v>
      </c>
      <c r="E120" s="89">
        <f t="shared" si="60"/>
        <v>34080</v>
      </c>
      <c r="F120" s="89">
        <f t="shared" si="60"/>
        <v>33120</v>
      </c>
      <c r="G120" s="89">
        <f t="shared" si="60"/>
        <v>33093</v>
      </c>
      <c r="H120" s="89">
        <f t="shared" si="60"/>
        <v>11581</v>
      </c>
    </row>
    <row r="121" spans="1:8" x14ac:dyDescent="0.3">
      <c r="A121" s="22"/>
      <c r="B121" s="34" t="s">
        <v>336</v>
      </c>
      <c r="C121" s="89"/>
      <c r="D121" s="90">
        <v>40440</v>
      </c>
      <c r="E121" s="90">
        <v>34080</v>
      </c>
      <c r="F121" s="90">
        <v>33120</v>
      </c>
      <c r="G121" s="45">
        <v>33093</v>
      </c>
      <c r="H121" s="45">
        <v>11581</v>
      </c>
    </row>
    <row r="122" spans="1:8" ht="60" x14ac:dyDescent="0.3">
      <c r="A122" s="22"/>
      <c r="B122" s="34" t="s">
        <v>509</v>
      </c>
      <c r="C122" s="89"/>
      <c r="D122" s="90">
        <v>0</v>
      </c>
      <c r="E122" s="90">
        <v>0</v>
      </c>
      <c r="F122" s="90">
        <v>0</v>
      </c>
      <c r="G122" s="45">
        <v>0</v>
      </c>
      <c r="H122" s="45">
        <v>0</v>
      </c>
    </row>
    <row r="123" spans="1:8" ht="30" x14ac:dyDescent="0.3">
      <c r="A123" s="22"/>
      <c r="B123" s="23" t="s">
        <v>353</v>
      </c>
      <c r="C123" s="89">
        <f>C124+C125</f>
        <v>0</v>
      </c>
      <c r="D123" s="89">
        <f t="shared" ref="D123:H123" si="61">D124+D125</f>
        <v>802370</v>
      </c>
      <c r="E123" s="89">
        <f t="shared" si="61"/>
        <v>724640</v>
      </c>
      <c r="F123" s="89">
        <f t="shared" si="61"/>
        <v>649580</v>
      </c>
      <c r="G123" s="89">
        <f t="shared" si="61"/>
        <v>649530</v>
      </c>
      <c r="H123" s="89">
        <f t="shared" si="61"/>
        <v>66290</v>
      </c>
    </row>
    <row r="124" spans="1:8" x14ac:dyDescent="0.3">
      <c r="A124" s="22"/>
      <c r="B124" s="23" t="s">
        <v>336</v>
      </c>
      <c r="C124" s="89"/>
      <c r="D124" s="90">
        <v>802370</v>
      </c>
      <c r="E124" s="90">
        <v>724640</v>
      </c>
      <c r="F124" s="90">
        <v>649580</v>
      </c>
      <c r="G124" s="45">
        <v>649530</v>
      </c>
      <c r="H124" s="45">
        <v>66290</v>
      </c>
    </row>
    <row r="125" spans="1:8" ht="60" x14ac:dyDescent="0.3">
      <c r="A125" s="22"/>
      <c r="B125" s="23" t="s">
        <v>509</v>
      </c>
      <c r="C125" s="89"/>
      <c r="D125" s="90">
        <v>0</v>
      </c>
      <c r="E125" s="90">
        <v>0</v>
      </c>
      <c r="F125" s="90">
        <v>0</v>
      </c>
      <c r="G125" s="45">
        <v>0</v>
      </c>
      <c r="H125" s="45">
        <v>0</v>
      </c>
    </row>
    <row r="126" spans="1:8" ht="16.5" customHeight="1" x14ac:dyDescent="0.3">
      <c r="A126" s="22"/>
      <c r="B126" s="35" t="s">
        <v>354</v>
      </c>
      <c r="C126" s="89">
        <f>C127+C128</f>
        <v>0</v>
      </c>
      <c r="D126" s="89">
        <f t="shared" ref="D126:H126" si="62">D127+D128</f>
        <v>0</v>
      </c>
      <c r="E126" s="89">
        <f t="shared" si="62"/>
        <v>0</v>
      </c>
      <c r="F126" s="89">
        <f t="shared" si="62"/>
        <v>0</v>
      </c>
      <c r="G126" s="89">
        <f t="shared" si="62"/>
        <v>0</v>
      </c>
      <c r="H126" s="89">
        <f t="shared" si="62"/>
        <v>0</v>
      </c>
    </row>
    <row r="127" spans="1:8" ht="16.5" customHeight="1" x14ac:dyDescent="0.3">
      <c r="A127" s="22"/>
      <c r="B127" s="35" t="s">
        <v>336</v>
      </c>
      <c r="C127" s="89"/>
      <c r="D127" s="90">
        <v>0</v>
      </c>
      <c r="E127" s="90">
        <v>0</v>
      </c>
      <c r="F127" s="90">
        <v>0</v>
      </c>
      <c r="G127" s="45">
        <v>0</v>
      </c>
      <c r="H127" s="45">
        <v>0</v>
      </c>
    </row>
    <row r="128" spans="1:8" ht="60" x14ac:dyDescent="0.3">
      <c r="A128" s="22"/>
      <c r="B128" s="35" t="s">
        <v>509</v>
      </c>
      <c r="C128" s="89"/>
      <c r="D128" s="90">
        <v>0</v>
      </c>
      <c r="E128" s="90">
        <v>0</v>
      </c>
      <c r="F128" s="90">
        <v>0</v>
      </c>
      <c r="G128" s="45">
        <v>0</v>
      </c>
      <c r="H128" s="45">
        <v>0</v>
      </c>
    </row>
    <row r="129" spans="1:8" x14ac:dyDescent="0.3">
      <c r="A129" s="22"/>
      <c r="B129" s="35" t="s">
        <v>355</v>
      </c>
      <c r="C129" s="89">
        <f>C130+C131</f>
        <v>0</v>
      </c>
      <c r="D129" s="89">
        <f t="shared" ref="D129:H129" si="63">D130+D131</f>
        <v>80032190</v>
      </c>
      <c r="E129" s="89">
        <f t="shared" si="63"/>
        <v>66407810</v>
      </c>
      <c r="F129" s="89">
        <f t="shared" si="63"/>
        <v>57376110</v>
      </c>
      <c r="G129" s="89">
        <f t="shared" si="63"/>
        <v>57374964</v>
      </c>
      <c r="H129" s="89">
        <f t="shared" si="63"/>
        <v>6381962</v>
      </c>
    </row>
    <row r="130" spans="1:8" x14ac:dyDescent="0.3">
      <c r="A130" s="22"/>
      <c r="B130" s="35" t="s">
        <v>336</v>
      </c>
      <c r="C130" s="89"/>
      <c r="D130" s="90">
        <v>80027100</v>
      </c>
      <c r="E130" s="90">
        <v>66402720</v>
      </c>
      <c r="F130" s="90">
        <v>57371020</v>
      </c>
      <c r="G130" s="96">
        <v>57370249</v>
      </c>
      <c r="H130" s="96">
        <v>6381843</v>
      </c>
    </row>
    <row r="131" spans="1:8" ht="60" x14ac:dyDescent="0.3">
      <c r="A131" s="22"/>
      <c r="B131" s="35" t="s">
        <v>509</v>
      </c>
      <c r="C131" s="89"/>
      <c r="D131" s="90">
        <v>5090</v>
      </c>
      <c r="E131" s="90">
        <v>5090</v>
      </c>
      <c r="F131" s="90">
        <v>5090</v>
      </c>
      <c r="G131" s="96">
        <v>4715</v>
      </c>
      <c r="H131" s="96">
        <v>119</v>
      </c>
    </row>
    <row r="132" spans="1:8" ht="30" x14ac:dyDescent="0.3">
      <c r="A132" s="22"/>
      <c r="B132" s="36" t="s">
        <v>356</v>
      </c>
      <c r="C132" s="89">
        <f>C133+C136+C139+C137+C138</f>
        <v>0</v>
      </c>
      <c r="D132" s="89">
        <f t="shared" ref="D132:H132" si="64">D133+D136+D139+D137+D138</f>
        <v>28811600</v>
      </c>
      <c r="E132" s="89">
        <f t="shared" si="64"/>
        <v>25823600</v>
      </c>
      <c r="F132" s="89">
        <f t="shared" si="64"/>
        <v>22487700</v>
      </c>
      <c r="G132" s="89">
        <f t="shared" si="64"/>
        <v>22462568</v>
      </c>
      <c r="H132" s="89">
        <f t="shared" si="64"/>
        <v>2579427</v>
      </c>
    </row>
    <row r="133" spans="1:8" ht="16.5" customHeight="1" x14ac:dyDescent="0.3">
      <c r="A133" s="22"/>
      <c r="B133" s="35" t="s">
        <v>357</v>
      </c>
      <c r="C133" s="89">
        <f>C134+C135</f>
        <v>0</v>
      </c>
      <c r="D133" s="89">
        <f t="shared" ref="D133:H133" si="65">D134+D135</f>
        <v>24814600</v>
      </c>
      <c r="E133" s="89">
        <f t="shared" si="65"/>
        <v>22016010</v>
      </c>
      <c r="F133" s="89">
        <f t="shared" si="65"/>
        <v>18887350</v>
      </c>
      <c r="G133" s="89">
        <f t="shared" si="65"/>
        <v>18862246</v>
      </c>
      <c r="H133" s="89">
        <f t="shared" si="65"/>
        <v>2073418</v>
      </c>
    </row>
    <row r="134" spans="1:8" ht="16.5" customHeight="1" x14ac:dyDescent="0.3">
      <c r="A134" s="22"/>
      <c r="B134" s="35" t="s">
        <v>336</v>
      </c>
      <c r="C134" s="89"/>
      <c r="D134" s="90">
        <v>24777050</v>
      </c>
      <c r="E134" s="90">
        <v>21978460</v>
      </c>
      <c r="F134" s="90">
        <v>18849800</v>
      </c>
      <c r="G134" s="45">
        <v>18849732</v>
      </c>
      <c r="H134" s="45">
        <v>2060904</v>
      </c>
    </row>
    <row r="135" spans="1:8" ht="60" x14ac:dyDescent="0.3">
      <c r="A135" s="22"/>
      <c r="B135" s="35" t="s">
        <v>509</v>
      </c>
      <c r="C135" s="89"/>
      <c r="D135" s="90">
        <v>37550</v>
      </c>
      <c r="E135" s="90">
        <v>37550</v>
      </c>
      <c r="F135" s="90">
        <v>37550</v>
      </c>
      <c r="G135" s="45">
        <v>12514</v>
      </c>
      <c r="H135" s="45">
        <v>12514</v>
      </c>
    </row>
    <row r="136" spans="1:8" x14ac:dyDescent="0.3">
      <c r="A136" s="22"/>
      <c r="B136" s="35" t="s">
        <v>491</v>
      </c>
      <c r="C136" s="89"/>
      <c r="D136" s="90">
        <v>0</v>
      </c>
      <c r="E136" s="90">
        <v>138410</v>
      </c>
      <c r="F136" s="90">
        <v>138410</v>
      </c>
      <c r="G136" s="45">
        <v>138400</v>
      </c>
      <c r="H136" s="45">
        <v>0</v>
      </c>
    </row>
    <row r="137" spans="1:8" ht="30" x14ac:dyDescent="0.3">
      <c r="A137" s="22"/>
      <c r="B137" s="35" t="s">
        <v>492</v>
      </c>
      <c r="C137" s="89"/>
      <c r="D137" s="90">
        <v>3997000</v>
      </c>
      <c r="E137" s="90">
        <v>3669180</v>
      </c>
      <c r="F137" s="90">
        <v>3461940</v>
      </c>
      <c r="G137" s="45">
        <v>3461922</v>
      </c>
      <c r="H137" s="45">
        <v>506009</v>
      </c>
    </row>
    <row r="138" spans="1:8" x14ac:dyDescent="0.3">
      <c r="A138" s="22"/>
      <c r="B138" s="35" t="s">
        <v>498</v>
      </c>
      <c r="C138" s="89"/>
      <c r="D138" s="90">
        <v>0</v>
      </c>
      <c r="E138" s="90">
        <v>0</v>
      </c>
      <c r="F138" s="90">
        <v>0</v>
      </c>
      <c r="G138" s="45">
        <v>0</v>
      </c>
      <c r="H138" s="45">
        <v>0</v>
      </c>
    </row>
    <row r="139" spans="1:8" x14ac:dyDescent="0.3">
      <c r="A139" s="22"/>
      <c r="B139" s="35" t="s">
        <v>359</v>
      </c>
      <c r="C139" s="89"/>
      <c r="D139" s="90">
        <v>0</v>
      </c>
      <c r="E139" s="90">
        <v>0</v>
      </c>
      <c r="F139" s="90">
        <v>0</v>
      </c>
      <c r="G139" s="45">
        <v>0</v>
      </c>
      <c r="H139" s="45">
        <v>0</v>
      </c>
    </row>
    <row r="140" spans="1:8" x14ac:dyDescent="0.3">
      <c r="A140" s="22"/>
      <c r="B140" s="24" t="s">
        <v>328</v>
      </c>
      <c r="C140" s="89"/>
      <c r="D140" s="90">
        <v>0</v>
      </c>
      <c r="E140" s="90">
        <v>0</v>
      </c>
      <c r="F140" s="90">
        <v>0</v>
      </c>
      <c r="G140" s="45">
        <v>-6394</v>
      </c>
      <c r="H140" s="45">
        <v>0</v>
      </c>
    </row>
    <row r="141" spans="1:8" ht="36" customHeight="1" x14ac:dyDescent="0.3">
      <c r="A141" s="17" t="s">
        <v>369</v>
      </c>
      <c r="B141" s="20" t="s">
        <v>360</v>
      </c>
      <c r="C141" s="89">
        <f t="shared" ref="C141:H141" si="66">C142+C145+C148+C151+C152+C153+C154+C157+C158+C159</f>
        <v>0</v>
      </c>
      <c r="D141" s="89">
        <f t="shared" si="66"/>
        <v>6859050</v>
      </c>
      <c r="E141" s="89">
        <f t="shared" si="66"/>
        <v>5764020</v>
      </c>
      <c r="F141" s="89">
        <f t="shared" si="66"/>
        <v>5017020</v>
      </c>
      <c r="G141" s="89">
        <f t="shared" si="66"/>
        <v>5016633</v>
      </c>
      <c r="H141" s="89">
        <f t="shared" si="66"/>
        <v>599451</v>
      </c>
    </row>
    <row r="142" spans="1:8" x14ac:dyDescent="0.3">
      <c r="A142" s="22"/>
      <c r="B142" s="23" t="s">
        <v>351</v>
      </c>
      <c r="C142" s="89">
        <f>C143+C144</f>
        <v>0</v>
      </c>
      <c r="D142" s="89">
        <f t="shared" ref="D142:H142" si="67">D143+D144</f>
        <v>3545670</v>
      </c>
      <c r="E142" s="89">
        <f t="shared" si="67"/>
        <v>2998200</v>
      </c>
      <c r="F142" s="89">
        <f t="shared" si="67"/>
        <v>2699950</v>
      </c>
      <c r="G142" s="89">
        <f t="shared" si="67"/>
        <v>2699881</v>
      </c>
      <c r="H142" s="89">
        <f t="shared" si="67"/>
        <v>282176</v>
      </c>
    </row>
    <row r="143" spans="1:8" x14ac:dyDescent="0.3">
      <c r="A143" s="22"/>
      <c r="B143" s="23" t="s">
        <v>512</v>
      </c>
      <c r="C143" s="89"/>
      <c r="D143" s="90">
        <v>3545670</v>
      </c>
      <c r="E143" s="90">
        <v>2998200</v>
      </c>
      <c r="F143" s="90">
        <v>2699950</v>
      </c>
      <c r="G143" s="45">
        <v>2699881</v>
      </c>
      <c r="H143" s="45">
        <v>282176</v>
      </c>
    </row>
    <row r="144" spans="1:8" ht="60" x14ac:dyDescent="0.3">
      <c r="A144" s="22"/>
      <c r="B144" s="23" t="s">
        <v>509</v>
      </c>
      <c r="C144" s="89"/>
      <c r="D144" s="90">
        <v>0</v>
      </c>
      <c r="E144" s="90">
        <v>0</v>
      </c>
      <c r="F144" s="90">
        <v>0</v>
      </c>
      <c r="G144" s="45">
        <v>0</v>
      </c>
      <c r="H144" s="45">
        <v>0</v>
      </c>
    </row>
    <row r="145" spans="1:8" ht="30" x14ac:dyDescent="0.3">
      <c r="A145" s="22"/>
      <c r="B145" s="37" t="s">
        <v>361</v>
      </c>
      <c r="C145" s="89">
        <f>C146+C147</f>
        <v>0</v>
      </c>
      <c r="D145" s="89">
        <f t="shared" ref="D145:H145" si="68">D146+D147</f>
        <v>1294900</v>
      </c>
      <c r="E145" s="89">
        <f t="shared" si="68"/>
        <v>1027060</v>
      </c>
      <c r="F145" s="89">
        <f t="shared" si="68"/>
        <v>811110</v>
      </c>
      <c r="G145" s="89">
        <f t="shared" si="68"/>
        <v>810850</v>
      </c>
      <c r="H145" s="89">
        <f t="shared" si="68"/>
        <v>142179</v>
      </c>
    </row>
    <row r="146" spans="1:8" x14ac:dyDescent="0.3">
      <c r="A146" s="22"/>
      <c r="B146" s="37" t="s">
        <v>512</v>
      </c>
      <c r="C146" s="89"/>
      <c r="D146" s="90">
        <v>1294900</v>
      </c>
      <c r="E146" s="90">
        <v>1027060</v>
      </c>
      <c r="F146" s="90">
        <v>811110</v>
      </c>
      <c r="G146" s="45">
        <v>810850</v>
      </c>
      <c r="H146" s="45">
        <v>142179</v>
      </c>
    </row>
    <row r="147" spans="1:8" ht="60" x14ac:dyDescent="0.3">
      <c r="A147" s="22"/>
      <c r="B147" s="37" t="s">
        <v>509</v>
      </c>
      <c r="C147" s="89"/>
      <c r="D147" s="90">
        <v>0</v>
      </c>
      <c r="E147" s="90">
        <v>0</v>
      </c>
      <c r="F147" s="90">
        <v>0</v>
      </c>
      <c r="G147" s="45">
        <v>0</v>
      </c>
      <c r="H147" s="45">
        <v>0</v>
      </c>
    </row>
    <row r="148" spans="1:8" ht="16.5" customHeight="1" x14ac:dyDescent="0.3">
      <c r="A148" s="22"/>
      <c r="B148" s="38" t="s">
        <v>362</v>
      </c>
      <c r="C148" s="89">
        <f>C149+C150</f>
        <v>0</v>
      </c>
      <c r="D148" s="89">
        <f t="shared" ref="D148:H148" si="69">D149+D150</f>
        <v>380700</v>
      </c>
      <c r="E148" s="89">
        <f t="shared" si="69"/>
        <v>422460</v>
      </c>
      <c r="F148" s="89">
        <f t="shared" si="69"/>
        <v>304260</v>
      </c>
      <c r="G148" s="89">
        <f t="shared" si="69"/>
        <v>304237</v>
      </c>
      <c r="H148" s="89">
        <f t="shared" si="69"/>
        <v>1</v>
      </c>
    </row>
    <row r="149" spans="1:8" ht="16.5" customHeight="1" x14ac:dyDescent="0.3">
      <c r="A149" s="22"/>
      <c r="B149" s="38" t="s">
        <v>512</v>
      </c>
      <c r="C149" s="89"/>
      <c r="D149" s="90">
        <v>380700</v>
      </c>
      <c r="E149" s="90">
        <v>422460</v>
      </c>
      <c r="F149" s="90">
        <v>304260</v>
      </c>
      <c r="G149" s="45">
        <v>304237</v>
      </c>
      <c r="H149" s="45">
        <v>1</v>
      </c>
    </row>
    <row r="150" spans="1:8" ht="60" x14ac:dyDescent="0.3">
      <c r="A150" s="22"/>
      <c r="B150" s="38" t="s">
        <v>509</v>
      </c>
      <c r="C150" s="89"/>
      <c r="D150" s="90">
        <v>0</v>
      </c>
      <c r="E150" s="90">
        <v>0</v>
      </c>
      <c r="F150" s="90">
        <v>0</v>
      </c>
      <c r="G150" s="45">
        <v>0</v>
      </c>
      <c r="H150" s="45">
        <v>0</v>
      </c>
    </row>
    <row r="151" spans="1:8" ht="20.25" customHeight="1" x14ac:dyDescent="0.3">
      <c r="A151" s="22"/>
      <c r="B151" s="38" t="s">
        <v>363</v>
      </c>
      <c r="C151" s="89"/>
      <c r="D151" s="90">
        <v>0</v>
      </c>
      <c r="E151" s="90">
        <v>0</v>
      </c>
      <c r="F151" s="90">
        <v>0</v>
      </c>
      <c r="G151" s="45">
        <v>0</v>
      </c>
      <c r="H151" s="45">
        <v>0</v>
      </c>
    </row>
    <row r="152" spans="1:8" ht="16.5" customHeight="1" x14ac:dyDescent="0.3">
      <c r="A152" s="22"/>
      <c r="B152" s="38" t="s">
        <v>364</v>
      </c>
      <c r="C152" s="89"/>
      <c r="D152" s="90">
        <v>0</v>
      </c>
      <c r="E152" s="90">
        <v>0</v>
      </c>
      <c r="F152" s="90">
        <v>0</v>
      </c>
      <c r="G152" s="45">
        <v>0</v>
      </c>
      <c r="H152" s="45">
        <v>0</v>
      </c>
    </row>
    <row r="153" spans="1:8" ht="16.5" customHeight="1" x14ac:dyDescent="0.3">
      <c r="A153" s="22"/>
      <c r="B153" s="23" t="s">
        <v>345</v>
      </c>
      <c r="C153" s="89"/>
      <c r="D153" s="90">
        <v>0</v>
      </c>
      <c r="E153" s="90">
        <v>0</v>
      </c>
      <c r="F153" s="90">
        <v>0</v>
      </c>
      <c r="G153" s="45">
        <v>0</v>
      </c>
      <c r="H153" s="45">
        <v>0</v>
      </c>
    </row>
    <row r="154" spans="1:8" ht="16.5" customHeight="1" x14ac:dyDescent="0.3">
      <c r="A154" s="22"/>
      <c r="B154" s="38" t="s">
        <v>365</v>
      </c>
      <c r="C154" s="89">
        <f>C155+C156</f>
        <v>0</v>
      </c>
      <c r="D154" s="89">
        <f t="shared" ref="D154:H154" si="70">D155+D156</f>
        <v>1626690</v>
      </c>
      <c r="E154" s="89">
        <f t="shared" si="70"/>
        <v>1305060</v>
      </c>
      <c r="F154" s="89">
        <f t="shared" si="70"/>
        <v>1191150</v>
      </c>
      <c r="G154" s="89">
        <f t="shared" si="70"/>
        <v>1191135</v>
      </c>
      <c r="H154" s="89">
        <f t="shared" si="70"/>
        <v>171002</v>
      </c>
    </row>
    <row r="155" spans="1:8" ht="16.5" customHeight="1" x14ac:dyDescent="0.3">
      <c r="A155" s="22"/>
      <c r="B155" s="38" t="s">
        <v>512</v>
      </c>
      <c r="C155" s="89"/>
      <c r="D155" s="90">
        <v>1626690</v>
      </c>
      <c r="E155" s="90">
        <v>1305060</v>
      </c>
      <c r="F155" s="90">
        <v>1191150</v>
      </c>
      <c r="G155" s="97">
        <v>1191135</v>
      </c>
      <c r="H155" s="97">
        <v>171002</v>
      </c>
    </row>
    <row r="156" spans="1:8" ht="60" x14ac:dyDescent="0.3">
      <c r="A156" s="22"/>
      <c r="B156" s="38" t="s">
        <v>509</v>
      </c>
      <c r="C156" s="89"/>
      <c r="D156" s="90">
        <v>0</v>
      </c>
      <c r="E156" s="90">
        <v>0</v>
      </c>
      <c r="F156" s="90">
        <v>0</v>
      </c>
      <c r="G156" s="97">
        <v>0</v>
      </c>
      <c r="H156" s="97">
        <v>0</v>
      </c>
    </row>
    <row r="157" spans="1:8" x14ac:dyDescent="0.3">
      <c r="A157" s="22"/>
      <c r="B157" s="39" t="s">
        <v>366</v>
      </c>
      <c r="C157" s="89"/>
      <c r="D157" s="90">
        <v>0</v>
      </c>
      <c r="E157" s="90">
        <v>0</v>
      </c>
      <c r="F157" s="90">
        <v>0</v>
      </c>
      <c r="G157" s="97">
        <v>0</v>
      </c>
      <c r="H157" s="97"/>
    </row>
    <row r="158" spans="1:8" s="19" customFormat="1" ht="30" x14ac:dyDescent="0.3">
      <c r="A158" s="22"/>
      <c r="B158" s="39" t="s">
        <v>367</v>
      </c>
      <c r="C158" s="89"/>
      <c r="D158" s="90">
        <v>0</v>
      </c>
      <c r="E158" s="90">
        <v>0</v>
      </c>
      <c r="F158" s="90">
        <v>0</v>
      </c>
      <c r="G158" s="97">
        <v>0</v>
      </c>
      <c r="H158" s="97">
        <v>0</v>
      </c>
    </row>
    <row r="159" spans="1:8" s="19" customFormat="1" ht="30" x14ac:dyDescent="0.3">
      <c r="A159" s="22"/>
      <c r="B159" s="40" t="s">
        <v>368</v>
      </c>
      <c r="C159" s="89">
        <f t="shared" ref="C159:H159" si="71">C160+C163+C164+C167</f>
        <v>0</v>
      </c>
      <c r="D159" s="89">
        <f t="shared" si="71"/>
        <v>11090</v>
      </c>
      <c r="E159" s="89">
        <f t="shared" si="71"/>
        <v>11240</v>
      </c>
      <c r="F159" s="89">
        <f t="shared" si="71"/>
        <v>10550</v>
      </c>
      <c r="G159" s="89">
        <f t="shared" si="71"/>
        <v>10530</v>
      </c>
      <c r="H159" s="89">
        <f t="shared" si="71"/>
        <v>4093</v>
      </c>
    </row>
    <row r="160" spans="1:8" s="19" customFormat="1" x14ac:dyDescent="0.3">
      <c r="A160" s="22"/>
      <c r="B160" s="41" t="s">
        <v>370</v>
      </c>
      <c r="C160" s="89">
        <f>C161+C162</f>
        <v>0</v>
      </c>
      <c r="D160" s="89">
        <f t="shared" ref="D160:H160" si="72">D161+D162</f>
        <v>11090</v>
      </c>
      <c r="E160" s="89">
        <f t="shared" si="72"/>
        <v>11240</v>
      </c>
      <c r="F160" s="89">
        <f t="shared" si="72"/>
        <v>10550</v>
      </c>
      <c r="G160" s="89">
        <f t="shared" si="72"/>
        <v>10530</v>
      </c>
      <c r="H160" s="89">
        <f t="shared" si="72"/>
        <v>4093</v>
      </c>
    </row>
    <row r="161" spans="1:8" s="19" customFormat="1" x14ac:dyDescent="0.3">
      <c r="A161" s="22"/>
      <c r="B161" s="41" t="s">
        <v>512</v>
      </c>
      <c r="C161" s="89"/>
      <c r="D161" s="90">
        <v>11090</v>
      </c>
      <c r="E161" s="90">
        <v>11240</v>
      </c>
      <c r="F161" s="90">
        <v>10550</v>
      </c>
      <c r="G161" s="97">
        <v>10530</v>
      </c>
      <c r="H161" s="97">
        <v>4093</v>
      </c>
    </row>
    <row r="162" spans="1:8" s="19" customFormat="1" ht="60" x14ac:dyDescent="0.3">
      <c r="A162" s="22"/>
      <c r="B162" s="41" t="s">
        <v>509</v>
      </c>
      <c r="C162" s="89"/>
      <c r="D162" s="90">
        <v>0</v>
      </c>
      <c r="E162" s="90">
        <v>0</v>
      </c>
      <c r="F162" s="90">
        <v>0</v>
      </c>
      <c r="G162" s="97">
        <v>0</v>
      </c>
      <c r="H162" s="97">
        <v>0</v>
      </c>
    </row>
    <row r="163" spans="1:8" s="19" customFormat="1" ht="30" x14ac:dyDescent="0.3">
      <c r="A163" s="22"/>
      <c r="B163" s="41" t="s">
        <v>371</v>
      </c>
      <c r="C163" s="89"/>
      <c r="D163" s="90">
        <v>0</v>
      </c>
      <c r="E163" s="90">
        <v>0</v>
      </c>
      <c r="F163" s="90">
        <v>0</v>
      </c>
      <c r="G163" s="97">
        <v>0</v>
      </c>
      <c r="H163" s="97"/>
    </row>
    <row r="164" spans="1:8" s="19" customFormat="1" ht="30" x14ac:dyDescent="0.3">
      <c r="A164" s="22"/>
      <c r="B164" s="41" t="s">
        <v>372</v>
      </c>
      <c r="C164" s="89">
        <f>C165+C166</f>
        <v>0</v>
      </c>
      <c r="D164" s="89">
        <f t="shared" ref="D164:H164" si="73">D165+D166</f>
        <v>0</v>
      </c>
      <c r="E164" s="89">
        <f t="shared" si="73"/>
        <v>0</v>
      </c>
      <c r="F164" s="89">
        <f t="shared" si="73"/>
        <v>0</v>
      </c>
      <c r="G164" s="89">
        <f t="shared" si="73"/>
        <v>0</v>
      </c>
      <c r="H164" s="89">
        <f t="shared" si="73"/>
        <v>0</v>
      </c>
    </row>
    <row r="165" spans="1:8" s="19" customFormat="1" x14ac:dyDescent="0.3">
      <c r="A165" s="22"/>
      <c r="B165" s="41" t="s">
        <v>512</v>
      </c>
      <c r="C165" s="89"/>
      <c r="D165" s="90">
        <v>0</v>
      </c>
      <c r="E165" s="90">
        <v>0</v>
      </c>
      <c r="F165" s="90">
        <v>0</v>
      </c>
      <c r="G165" s="97">
        <v>0</v>
      </c>
      <c r="H165" s="97">
        <v>0</v>
      </c>
    </row>
    <row r="166" spans="1:8" s="19" customFormat="1" ht="60" x14ac:dyDescent="0.3">
      <c r="A166" s="22"/>
      <c r="B166" s="41" t="s">
        <v>509</v>
      </c>
      <c r="C166" s="89"/>
      <c r="D166" s="90">
        <v>0</v>
      </c>
      <c r="E166" s="90">
        <v>0</v>
      </c>
      <c r="F166" s="90">
        <v>0</v>
      </c>
      <c r="G166" s="97">
        <v>0</v>
      </c>
      <c r="H166" s="97">
        <v>0</v>
      </c>
    </row>
    <row r="167" spans="1:8" s="19" customFormat="1" ht="30" x14ac:dyDescent="0.3">
      <c r="A167" s="22"/>
      <c r="B167" s="41" t="s">
        <v>373</v>
      </c>
      <c r="C167" s="89"/>
      <c r="D167" s="90">
        <v>0</v>
      </c>
      <c r="E167" s="90">
        <v>0</v>
      </c>
      <c r="F167" s="90">
        <v>0</v>
      </c>
      <c r="G167" s="97">
        <v>0</v>
      </c>
      <c r="H167" s="97">
        <v>0</v>
      </c>
    </row>
    <row r="168" spans="1:8" s="19" customFormat="1" x14ac:dyDescent="0.3">
      <c r="A168" s="22"/>
      <c r="B168" s="24" t="s">
        <v>328</v>
      </c>
      <c r="C168" s="89"/>
      <c r="D168" s="90">
        <v>0</v>
      </c>
      <c r="E168" s="90">
        <v>0</v>
      </c>
      <c r="F168" s="90">
        <v>0</v>
      </c>
      <c r="G168" s="97">
        <v>0</v>
      </c>
      <c r="H168" s="97">
        <v>0</v>
      </c>
    </row>
    <row r="169" spans="1:8" s="19" customFormat="1" x14ac:dyDescent="0.3">
      <c r="A169" s="17" t="s">
        <v>382</v>
      </c>
      <c r="B169" s="20" t="s">
        <v>374</v>
      </c>
      <c r="C169" s="87">
        <f>C170+C171</f>
        <v>0</v>
      </c>
      <c r="D169" s="87">
        <f t="shared" ref="D169:H169" si="74">D170+D171</f>
        <v>26070390</v>
      </c>
      <c r="E169" s="87">
        <f t="shared" si="74"/>
        <v>20520100</v>
      </c>
      <c r="F169" s="87">
        <f t="shared" si="74"/>
        <v>20519450</v>
      </c>
      <c r="G169" s="87">
        <f t="shared" si="74"/>
        <v>20510459</v>
      </c>
      <c r="H169" s="87">
        <f t="shared" si="74"/>
        <v>2572453</v>
      </c>
    </row>
    <row r="170" spans="1:8" s="19" customFormat="1" x14ac:dyDescent="0.3">
      <c r="A170" s="22"/>
      <c r="B170" s="24" t="s">
        <v>336</v>
      </c>
      <c r="C170" s="87"/>
      <c r="D170" s="90">
        <v>26054990</v>
      </c>
      <c r="E170" s="90">
        <v>20504700</v>
      </c>
      <c r="F170" s="90">
        <v>20504050</v>
      </c>
      <c r="G170" s="45">
        <v>20503408</v>
      </c>
      <c r="H170" s="45">
        <v>2565402</v>
      </c>
    </row>
    <row r="171" spans="1:8" s="19" customFormat="1" ht="60" x14ac:dyDescent="0.3">
      <c r="A171" s="22"/>
      <c r="B171" s="24" t="s">
        <v>509</v>
      </c>
      <c r="C171" s="87"/>
      <c r="D171" s="90">
        <v>15400</v>
      </c>
      <c r="E171" s="90">
        <v>15400</v>
      </c>
      <c r="F171" s="90">
        <v>15400</v>
      </c>
      <c r="G171" s="45">
        <v>7051</v>
      </c>
      <c r="H171" s="45">
        <v>7051</v>
      </c>
    </row>
    <row r="172" spans="1:8" s="19" customFormat="1" ht="16.5" customHeight="1" x14ac:dyDescent="0.3">
      <c r="A172" s="22"/>
      <c r="B172" s="24" t="s">
        <v>328</v>
      </c>
      <c r="C172" s="87"/>
      <c r="D172" s="90">
        <v>0</v>
      </c>
      <c r="E172" s="90">
        <v>0</v>
      </c>
      <c r="F172" s="90">
        <v>0</v>
      </c>
      <c r="G172" s="45">
        <v>0</v>
      </c>
      <c r="H172" s="45">
        <v>0</v>
      </c>
    </row>
    <row r="173" spans="1:8" s="19" customFormat="1" ht="16.5" customHeight="1" x14ac:dyDescent="0.3">
      <c r="A173" s="17" t="s">
        <v>383</v>
      </c>
      <c r="B173" s="20" t="s">
        <v>375</v>
      </c>
      <c r="C173" s="89">
        <f>C174+C175</f>
        <v>0</v>
      </c>
      <c r="D173" s="89">
        <f t="shared" ref="D173:H173" si="75">D174+D175</f>
        <v>5460000</v>
      </c>
      <c r="E173" s="89">
        <f t="shared" si="75"/>
        <v>5593000</v>
      </c>
      <c r="F173" s="89">
        <f t="shared" si="75"/>
        <v>4265000</v>
      </c>
      <c r="G173" s="89">
        <f t="shared" si="75"/>
        <v>4265000</v>
      </c>
      <c r="H173" s="89">
        <f t="shared" si="75"/>
        <v>500000</v>
      </c>
    </row>
    <row r="174" spans="1:8" s="19" customFormat="1" ht="16.5" customHeight="1" x14ac:dyDescent="0.3">
      <c r="A174" s="22"/>
      <c r="B174" s="24" t="s">
        <v>336</v>
      </c>
      <c r="C174" s="89"/>
      <c r="D174" s="90">
        <v>5460000</v>
      </c>
      <c r="E174" s="90">
        <v>5593000</v>
      </c>
      <c r="F174" s="90">
        <v>4265000</v>
      </c>
      <c r="G174" s="94">
        <v>4265000</v>
      </c>
      <c r="H174" s="94">
        <v>500000</v>
      </c>
    </row>
    <row r="175" spans="1:8" s="19" customFormat="1" ht="16.5" customHeight="1" x14ac:dyDescent="0.3">
      <c r="A175" s="22"/>
      <c r="B175" s="24" t="s">
        <v>509</v>
      </c>
      <c r="C175" s="89"/>
      <c r="D175" s="90">
        <v>0</v>
      </c>
      <c r="E175" s="90">
        <v>0</v>
      </c>
      <c r="F175" s="90">
        <v>0</v>
      </c>
      <c r="G175" s="94">
        <v>0</v>
      </c>
      <c r="H175" s="94">
        <v>0</v>
      </c>
    </row>
    <row r="176" spans="1:8" s="19" customFormat="1" ht="16.5" customHeight="1" x14ac:dyDescent="0.3">
      <c r="A176" s="22"/>
      <c r="B176" s="24" t="s">
        <v>328</v>
      </c>
      <c r="C176" s="89"/>
      <c r="D176" s="90">
        <v>0</v>
      </c>
      <c r="E176" s="90">
        <v>0</v>
      </c>
      <c r="F176" s="90">
        <v>0</v>
      </c>
      <c r="G176" s="94">
        <v>-1154</v>
      </c>
      <c r="H176" s="94">
        <v>0</v>
      </c>
    </row>
    <row r="177" spans="1:8" ht="16.5" customHeight="1" x14ac:dyDescent="0.3">
      <c r="A177" s="17" t="s">
        <v>385</v>
      </c>
      <c r="B177" s="20" t="s">
        <v>376</v>
      </c>
      <c r="C177" s="88">
        <f t="shared" ref="C177:H177" si="76">+C178+C188+C194+C199+C212</f>
        <v>0</v>
      </c>
      <c r="D177" s="88">
        <f t="shared" si="76"/>
        <v>144509730</v>
      </c>
      <c r="E177" s="88">
        <f t="shared" si="76"/>
        <v>148232400</v>
      </c>
      <c r="F177" s="88">
        <f t="shared" si="76"/>
        <v>109500310</v>
      </c>
      <c r="G177" s="88">
        <f t="shared" si="76"/>
        <v>107011036</v>
      </c>
      <c r="H177" s="88">
        <f t="shared" si="76"/>
        <v>11623530</v>
      </c>
    </row>
    <row r="178" spans="1:8" ht="16.5" customHeight="1" x14ac:dyDescent="0.3">
      <c r="A178" s="17" t="s">
        <v>387</v>
      </c>
      <c r="B178" s="20" t="s">
        <v>377</v>
      </c>
      <c r="C178" s="87">
        <f>+C179+C182+C183+C184+C185+C186</f>
        <v>0</v>
      </c>
      <c r="D178" s="87">
        <f t="shared" ref="D178:H178" si="77">+D179+D182+D183+D184+D185+D186</f>
        <v>72683770</v>
      </c>
      <c r="E178" s="87">
        <f t="shared" si="77"/>
        <v>76744290</v>
      </c>
      <c r="F178" s="87">
        <f t="shared" si="77"/>
        <v>55791700</v>
      </c>
      <c r="G178" s="87">
        <f t="shared" si="77"/>
        <v>53320623</v>
      </c>
      <c r="H178" s="87">
        <f t="shared" si="77"/>
        <v>5782848</v>
      </c>
    </row>
    <row r="179" spans="1:8" s="19" customFormat="1" ht="16.5" customHeight="1" x14ac:dyDescent="0.3">
      <c r="A179" s="22"/>
      <c r="B179" s="42" t="s">
        <v>378</v>
      </c>
      <c r="C179" s="89"/>
      <c r="D179" s="90">
        <v>63520760</v>
      </c>
      <c r="E179" s="90">
        <v>68299000</v>
      </c>
      <c r="F179" s="90">
        <v>47622210</v>
      </c>
      <c r="G179" s="45">
        <v>47621880</v>
      </c>
      <c r="H179" s="45">
        <v>5689000</v>
      </c>
    </row>
    <row r="180" spans="1:8" s="19" customFormat="1" ht="16.5" customHeight="1" x14ac:dyDescent="0.3">
      <c r="A180" s="22"/>
      <c r="B180" s="85" t="s">
        <v>379</v>
      </c>
      <c r="C180" s="89"/>
      <c r="D180" s="90"/>
      <c r="E180" s="90"/>
      <c r="F180" s="90"/>
      <c r="G180" s="45">
        <v>24249623</v>
      </c>
      <c r="H180" s="45">
        <v>2861845</v>
      </c>
    </row>
    <row r="181" spans="1:8" s="19" customFormat="1" ht="16.5" customHeight="1" x14ac:dyDescent="0.3">
      <c r="A181" s="22"/>
      <c r="B181" s="85" t="s">
        <v>380</v>
      </c>
      <c r="C181" s="89"/>
      <c r="D181" s="90"/>
      <c r="E181" s="90"/>
      <c r="F181" s="90"/>
      <c r="G181" s="45">
        <v>23372257</v>
      </c>
      <c r="H181" s="45">
        <v>2827155</v>
      </c>
    </row>
    <row r="182" spans="1:8" s="19" customFormat="1" ht="16.5" customHeight="1" x14ac:dyDescent="0.3">
      <c r="A182" s="22"/>
      <c r="B182" s="42" t="s">
        <v>381</v>
      </c>
      <c r="C182" s="89"/>
      <c r="D182" s="90">
        <v>5274000</v>
      </c>
      <c r="E182" s="90">
        <v>5152000</v>
      </c>
      <c r="F182" s="90">
        <v>4876200</v>
      </c>
      <c r="G182" s="23">
        <v>3372000</v>
      </c>
      <c r="H182" s="23">
        <v>4850</v>
      </c>
    </row>
    <row r="183" spans="1:8" s="19" customFormat="1" ht="30" x14ac:dyDescent="0.3">
      <c r="A183" s="22"/>
      <c r="B183" s="42" t="s">
        <v>482</v>
      </c>
      <c r="C183" s="89"/>
      <c r="D183" s="90">
        <v>3013800</v>
      </c>
      <c r="E183" s="90">
        <v>2389360</v>
      </c>
      <c r="F183" s="90">
        <v>2389360</v>
      </c>
      <c r="G183" s="23">
        <v>1738390</v>
      </c>
      <c r="H183" s="23">
        <v>88945</v>
      </c>
    </row>
    <row r="184" spans="1:8" s="19" customFormat="1" ht="45" x14ac:dyDescent="0.3">
      <c r="A184" s="22"/>
      <c r="B184" s="42" t="s">
        <v>493</v>
      </c>
      <c r="C184" s="89"/>
      <c r="D184" s="90">
        <v>61060</v>
      </c>
      <c r="E184" s="90">
        <v>89780</v>
      </c>
      <c r="F184" s="90">
        <v>89780</v>
      </c>
      <c r="G184" s="23">
        <v>87100</v>
      </c>
      <c r="H184" s="23">
        <v>0</v>
      </c>
    </row>
    <row r="185" spans="1:8" s="19" customFormat="1" ht="45" x14ac:dyDescent="0.3">
      <c r="A185" s="22"/>
      <c r="B185" s="42" t="s">
        <v>505</v>
      </c>
      <c r="C185" s="89"/>
      <c r="D185" s="90">
        <v>814000</v>
      </c>
      <c r="E185" s="90">
        <v>814000</v>
      </c>
      <c r="F185" s="90">
        <v>814000</v>
      </c>
      <c r="G185" s="23">
        <v>501200</v>
      </c>
      <c r="H185" s="23">
        <v>0</v>
      </c>
    </row>
    <row r="186" spans="1:8" s="19" customFormat="1" ht="60" x14ac:dyDescent="0.3">
      <c r="A186" s="22"/>
      <c r="B186" s="42" t="s">
        <v>509</v>
      </c>
      <c r="C186" s="89"/>
      <c r="D186" s="90">
        <v>150</v>
      </c>
      <c r="E186" s="90">
        <v>150</v>
      </c>
      <c r="F186" s="90">
        <v>150</v>
      </c>
      <c r="G186" s="23">
        <v>53</v>
      </c>
      <c r="H186" s="23">
        <v>53</v>
      </c>
    </row>
    <row r="187" spans="1:8" s="19" customFormat="1" ht="16.5" customHeight="1" x14ac:dyDescent="0.3">
      <c r="A187" s="22"/>
      <c r="B187" s="24" t="s">
        <v>328</v>
      </c>
      <c r="C187" s="89"/>
      <c r="D187" s="90">
        <v>0</v>
      </c>
      <c r="E187" s="90">
        <v>0</v>
      </c>
      <c r="F187" s="90">
        <v>0</v>
      </c>
      <c r="G187" s="23">
        <v>-25551</v>
      </c>
      <c r="H187" s="23">
        <v>0</v>
      </c>
    </row>
    <row r="188" spans="1:8" s="19" customFormat="1" ht="16.5" customHeight="1" x14ac:dyDescent="0.3">
      <c r="A188" s="22" t="s">
        <v>393</v>
      </c>
      <c r="B188" s="43" t="s">
        <v>494</v>
      </c>
      <c r="C188" s="89">
        <f>C189+C190+C191+C192</f>
        <v>0</v>
      </c>
      <c r="D188" s="89">
        <f t="shared" ref="D188:H188" si="78">D189+D190+D191+D192</f>
        <v>41236020</v>
      </c>
      <c r="E188" s="89">
        <f t="shared" si="78"/>
        <v>41202680</v>
      </c>
      <c r="F188" s="89">
        <f t="shared" si="78"/>
        <v>30875150</v>
      </c>
      <c r="G188" s="89">
        <f t="shared" si="78"/>
        <v>30874366</v>
      </c>
      <c r="H188" s="89">
        <f t="shared" si="78"/>
        <v>3414309</v>
      </c>
    </row>
    <row r="189" spans="1:8" s="19" customFormat="1" ht="16.5" customHeight="1" x14ac:dyDescent="0.3">
      <c r="A189" s="22"/>
      <c r="B189" s="101" t="s">
        <v>336</v>
      </c>
      <c r="C189" s="89"/>
      <c r="D189" s="90">
        <v>41233490</v>
      </c>
      <c r="E189" s="90">
        <v>41200150</v>
      </c>
      <c r="F189" s="90">
        <v>30872620</v>
      </c>
      <c r="G189" s="89">
        <v>30872422</v>
      </c>
      <c r="H189" s="89">
        <v>3413733</v>
      </c>
    </row>
    <row r="190" spans="1:8" s="19" customFormat="1" ht="30" x14ac:dyDescent="0.3">
      <c r="A190" s="22"/>
      <c r="B190" s="101" t="s">
        <v>495</v>
      </c>
      <c r="C190" s="89"/>
      <c r="D190" s="90">
        <v>0</v>
      </c>
      <c r="E190" s="90">
        <v>0</v>
      </c>
      <c r="F190" s="90">
        <v>0</v>
      </c>
      <c r="G190" s="89">
        <v>0</v>
      </c>
      <c r="H190" s="89">
        <v>0</v>
      </c>
    </row>
    <row r="191" spans="1:8" s="19" customFormat="1" ht="75" x14ac:dyDescent="0.3">
      <c r="A191" s="22"/>
      <c r="B191" s="101" t="s">
        <v>503</v>
      </c>
      <c r="C191" s="89"/>
      <c r="D191" s="90">
        <v>0</v>
      </c>
      <c r="E191" s="90">
        <v>0</v>
      </c>
      <c r="F191" s="90">
        <v>0</v>
      </c>
      <c r="G191" s="89">
        <v>0</v>
      </c>
      <c r="H191" s="89">
        <v>0</v>
      </c>
    </row>
    <row r="192" spans="1:8" s="19" customFormat="1" ht="60" x14ac:dyDescent="0.3">
      <c r="A192" s="22"/>
      <c r="B192" s="101" t="s">
        <v>509</v>
      </c>
      <c r="C192" s="89"/>
      <c r="D192" s="90">
        <v>2530</v>
      </c>
      <c r="E192" s="90">
        <v>2530</v>
      </c>
      <c r="F192" s="90">
        <v>2530</v>
      </c>
      <c r="G192" s="89">
        <v>1944</v>
      </c>
      <c r="H192" s="89">
        <v>576</v>
      </c>
    </row>
    <row r="193" spans="1:8" s="19" customFormat="1" ht="16.5" customHeight="1" x14ac:dyDescent="0.3">
      <c r="A193" s="22"/>
      <c r="B193" s="24" t="s">
        <v>328</v>
      </c>
      <c r="C193" s="89"/>
      <c r="D193" s="90">
        <v>0</v>
      </c>
      <c r="E193" s="90">
        <v>0</v>
      </c>
      <c r="F193" s="90">
        <v>0</v>
      </c>
      <c r="G193" s="23">
        <v>-14347</v>
      </c>
      <c r="H193" s="23">
        <v>0</v>
      </c>
    </row>
    <row r="194" spans="1:8" s="19" customFormat="1" ht="16.5" customHeight="1" x14ac:dyDescent="0.3">
      <c r="A194" s="17" t="s">
        <v>395</v>
      </c>
      <c r="B194" s="44" t="s">
        <v>384</v>
      </c>
      <c r="C194" s="89">
        <f>+C195+C196+C197</f>
        <v>0</v>
      </c>
      <c r="D194" s="89">
        <f t="shared" ref="D194:H194" si="79">+D195+D196+D197</f>
        <v>5862170</v>
      </c>
      <c r="E194" s="89">
        <f t="shared" si="79"/>
        <v>5576170</v>
      </c>
      <c r="F194" s="89">
        <f t="shared" si="79"/>
        <v>3834010</v>
      </c>
      <c r="G194" s="89">
        <f t="shared" si="79"/>
        <v>3816674</v>
      </c>
      <c r="H194" s="89">
        <f t="shared" si="79"/>
        <v>546871</v>
      </c>
    </row>
    <row r="195" spans="1:8" s="19" customFormat="1" ht="16.5" customHeight="1" x14ac:dyDescent="0.3">
      <c r="A195" s="22"/>
      <c r="B195" s="42" t="s">
        <v>378</v>
      </c>
      <c r="C195" s="89"/>
      <c r="D195" s="90">
        <v>5839000</v>
      </c>
      <c r="E195" s="90">
        <v>5553000</v>
      </c>
      <c r="F195" s="90">
        <v>3810840</v>
      </c>
      <c r="G195" s="45">
        <v>3809321</v>
      </c>
      <c r="H195" s="45">
        <v>541894</v>
      </c>
    </row>
    <row r="196" spans="1:8" s="19" customFormat="1" ht="16.5" customHeight="1" x14ac:dyDescent="0.3">
      <c r="A196" s="22"/>
      <c r="B196" s="42" t="s">
        <v>386</v>
      </c>
      <c r="C196" s="89"/>
      <c r="D196" s="90">
        <v>0</v>
      </c>
      <c r="E196" s="90">
        <v>0</v>
      </c>
      <c r="F196" s="90">
        <v>0</v>
      </c>
      <c r="G196" s="45">
        <v>0</v>
      </c>
      <c r="H196" s="45">
        <v>0</v>
      </c>
    </row>
    <row r="197" spans="1:8" s="19" customFormat="1" ht="60" x14ac:dyDescent="0.3">
      <c r="A197" s="22"/>
      <c r="B197" s="42" t="s">
        <v>509</v>
      </c>
      <c r="C197" s="89"/>
      <c r="D197" s="90">
        <v>23170</v>
      </c>
      <c r="E197" s="90">
        <v>23170</v>
      </c>
      <c r="F197" s="90">
        <v>23170</v>
      </c>
      <c r="G197" s="45">
        <v>7353</v>
      </c>
      <c r="H197" s="45">
        <v>4977</v>
      </c>
    </row>
    <row r="198" spans="1:8" ht="16.5" customHeight="1" x14ac:dyDescent="0.3">
      <c r="A198" s="22"/>
      <c r="B198" s="24" t="s">
        <v>328</v>
      </c>
      <c r="C198" s="89"/>
      <c r="D198" s="90">
        <v>0</v>
      </c>
      <c r="E198" s="90">
        <v>0</v>
      </c>
      <c r="F198" s="90">
        <v>0</v>
      </c>
      <c r="G198" s="45">
        <v>-817</v>
      </c>
      <c r="H198" s="45">
        <v>0</v>
      </c>
    </row>
    <row r="199" spans="1:8" ht="16.5" customHeight="1" x14ac:dyDescent="0.3">
      <c r="A199" s="17" t="s">
        <v>397</v>
      </c>
      <c r="B199" s="44" t="s">
        <v>388</v>
      </c>
      <c r="C199" s="87">
        <f>+C200+C201+C205+C208+C209+C202+C210</f>
        <v>0</v>
      </c>
      <c r="D199" s="87">
        <f t="shared" ref="D199:H199" si="80">+D200+D201+D205+D208+D209+D202+D210</f>
        <v>22784770</v>
      </c>
      <c r="E199" s="87">
        <f t="shared" si="80"/>
        <v>22790260</v>
      </c>
      <c r="F199" s="87">
        <f t="shared" si="80"/>
        <v>17558940</v>
      </c>
      <c r="G199" s="87">
        <f t="shared" si="80"/>
        <v>17558863</v>
      </c>
      <c r="H199" s="87">
        <f t="shared" si="80"/>
        <v>1743991</v>
      </c>
    </row>
    <row r="200" spans="1:8" x14ac:dyDescent="0.3">
      <c r="A200" s="22"/>
      <c r="B200" s="23" t="s">
        <v>389</v>
      </c>
      <c r="C200" s="89"/>
      <c r="D200" s="90">
        <v>22690080</v>
      </c>
      <c r="E200" s="90">
        <v>22723940</v>
      </c>
      <c r="F200" s="90">
        <v>17492620</v>
      </c>
      <c r="G200" s="45">
        <v>17492620</v>
      </c>
      <c r="H200" s="45">
        <v>1732712</v>
      </c>
    </row>
    <row r="201" spans="1:8" ht="30" x14ac:dyDescent="0.3">
      <c r="A201" s="22"/>
      <c r="B201" s="23" t="s">
        <v>390</v>
      </c>
      <c r="C201" s="89"/>
      <c r="D201" s="90">
        <v>0</v>
      </c>
      <c r="E201" s="90">
        <v>0</v>
      </c>
      <c r="F201" s="90">
        <v>0</v>
      </c>
      <c r="G201" s="45">
        <v>0</v>
      </c>
      <c r="H201" s="45">
        <v>0</v>
      </c>
    </row>
    <row r="202" spans="1:8" x14ac:dyDescent="0.3">
      <c r="A202" s="22"/>
      <c r="B202" s="23" t="s">
        <v>513</v>
      </c>
      <c r="C202" s="89">
        <f>C203+C204</f>
        <v>0</v>
      </c>
      <c r="D202" s="89">
        <f t="shared" ref="D202:H202" si="81">D203+D204</f>
        <v>0</v>
      </c>
      <c r="E202" s="89">
        <f t="shared" si="81"/>
        <v>0</v>
      </c>
      <c r="F202" s="89">
        <f t="shared" si="81"/>
        <v>0</v>
      </c>
      <c r="G202" s="89">
        <f t="shared" si="81"/>
        <v>0</v>
      </c>
      <c r="H202" s="89">
        <f t="shared" si="81"/>
        <v>0</v>
      </c>
    </row>
    <row r="203" spans="1:8" x14ac:dyDescent="0.3">
      <c r="A203" s="22"/>
      <c r="B203" s="23" t="s">
        <v>336</v>
      </c>
      <c r="C203" s="89"/>
      <c r="D203" s="90">
        <v>0</v>
      </c>
      <c r="E203" s="90">
        <v>0</v>
      </c>
      <c r="F203" s="90">
        <v>0</v>
      </c>
      <c r="G203" s="45">
        <v>0</v>
      </c>
      <c r="H203" s="45">
        <v>0</v>
      </c>
    </row>
    <row r="204" spans="1:8" ht="60" x14ac:dyDescent="0.3">
      <c r="A204" s="22"/>
      <c r="B204" s="23" t="s">
        <v>509</v>
      </c>
      <c r="C204" s="89"/>
      <c r="D204" s="90">
        <v>0</v>
      </c>
      <c r="E204" s="90">
        <v>0</v>
      </c>
      <c r="F204" s="90">
        <v>0</v>
      </c>
      <c r="G204" s="45">
        <v>0</v>
      </c>
      <c r="H204" s="45">
        <v>0</v>
      </c>
    </row>
    <row r="205" spans="1:8" ht="30" x14ac:dyDescent="0.3">
      <c r="A205" s="22"/>
      <c r="B205" s="23" t="s">
        <v>391</v>
      </c>
      <c r="C205" s="89">
        <f>C206+C207</f>
        <v>0</v>
      </c>
      <c r="D205" s="89">
        <f t="shared" ref="D205:H205" si="82">D206+D207</f>
        <v>94400</v>
      </c>
      <c r="E205" s="89">
        <f t="shared" si="82"/>
        <v>66030</v>
      </c>
      <c r="F205" s="89">
        <f t="shared" si="82"/>
        <v>66030</v>
      </c>
      <c r="G205" s="89">
        <f t="shared" si="82"/>
        <v>66022</v>
      </c>
      <c r="H205" s="89">
        <f t="shared" si="82"/>
        <v>11058</v>
      </c>
    </row>
    <row r="206" spans="1:8" x14ac:dyDescent="0.3">
      <c r="A206" s="22"/>
      <c r="B206" s="23" t="s">
        <v>336</v>
      </c>
      <c r="C206" s="89"/>
      <c r="D206" s="90">
        <v>94400</v>
      </c>
      <c r="E206" s="90">
        <v>66030</v>
      </c>
      <c r="F206" s="90">
        <v>66030</v>
      </c>
      <c r="G206" s="45">
        <v>66022</v>
      </c>
      <c r="H206" s="45">
        <v>11058</v>
      </c>
    </row>
    <row r="207" spans="1:8" ht="60" x14ac:dyDescent="0.3">
      <c r="A207" s="22"/>
      <c r="B207" s="23" t="s">
        <v>509</v>
      </c>
      <c r="C207" s="89"/>
      <c r="D207" s="90">
        <v>0</v>
      </c>
      <c r="E207" s="90">
        <v>0</v>
      </c>
      <c r="F207" s="90">
        <v>0</v>
      </c>
      <c r="G207" s="45">
        <v>0</v>
      </c>
      <c r="H207" s="45">
        <v>0</v>
      </c>
    </row>
    <row r="208" spans="1:8" s="19" customFormat="1" ht="30" x14ac:dyDescent="0.3">
      <c r="A208" s="22"/>
      <c r="B208" s="23" t="s">
        <v>392</v>
      </c>
      <c r="C208" s="89"/>
      <c r="D208" s="90">
        <v>0</v>
      </c>
      <c r="E208" s="90">
        <v>0</v>
      </c>
      <c r="F208" s="90">
        <v>0</v>
      </c>
      <c r="G208" s="45">
        <v>0</v>
      </c>
      <c r="H208" s="45">
        <v>0</v>
      </c>
    </row>
    <row r="209" spans="1:8" s="19" customFormat="1" ht="30" x14ac:dyDescent="0.3">
      <c r="A209" s="22"/>
      <c r="B209" s="23" t="s">
        <v>495</v>
      </c>
      <c r="C209" s="89"/>
      <c r="D209" s="90">
        <v>0</v>
      </c>
      <c r="E209" s="90">
        <v>0</v>
      </c>
      <c r="F209" s="90">
        <v>0</v>
      </c>
      <c r="G209" s="45">
        <v>0</v>
      </c>
      <c r="H209" s="45">
        <v>0</v>
      </c>
    </row>
    <row r="210" spans="1:8" s="19" customFormat="1" ht="60" x14ac:dyDescent="0.3">
      <c r="A210" s="22"/>
      <c r="B210" s="23" t="s">
        <v>509</v>
      </c>
      <c r="C210" s="89"/>
      <c r="D210" s="90">
        <v>290</v>
      </c>
      <c r="E210" s="90">
        <v>290</v>
      </c>
      <c r="F210" s="90">
        <v>290</v>
      </c>
      <c r="G210" s="45">
        <v>221</v>
      </c>
      <c r="H210" s="45">
        <v>221</v>
      </c>
    </row>
    <row r="211" spans="1:8" x14ac:dyDescent="0.3">
      <c r="A211" s="22"/>
      <c r="B211" s="24" t="s">
        <v>328</v>
      </c>
      <c r="C211" s="89"/>
      <c r="D211" s="90">
        <v>0</v>
      </c>
      <c r="E211" s="90">
        <v>0</v>
      </c>
      <c r="F211" s="90">
        <v>0</v>
      </c>
      <c r="G211" s="45">
        <v>-1209</v>
      </c>
      <c r="H211" s="45">
        <v>0</v>
      </c>
    </row>
    <row r="212" spans="1:8" ht="16.5" customHeight="1" x14ac:dyDescent="0.3">
      <c r="A212" s="17" t="s">
        <v>402</v>
      </c>
      <c r="B212" s="44" t="s">
        <v>394</v>
      </c>
      <c r="C212" s="89">
        <f>+C213+C214+C215+C216</f>
        <v>0</v>
      </c>
      <c r="D212" s="89">
        <f t="shared" ref="D212:H212" si="83">+D213+D214+D215+D216</f>
        <v>1943000</v>
      </c>
      <c r="E212" s="89">
        <f t="shared" si="83"/>
        <v>1919000</v>
      </c>
      <c r="F212" s="89">
        <f t="shared" si="83"/>
        <v>1440510</v>
      </c>
      <c r="G212" s="89">
        <f t="shared" si="83"/>
        <v>1440510</v>
      </c>
      <c r="H212" s="89">
        <f t="shared" si="83"/>
        <v>135511</v>
      </c>
    </row>
    <row r="213" spans="1:8" ht="16.5" customHeight="1" x14ac:dyDescent="0.3">
      <c r="A213" s="17"/>
      <c r="B213" s="42" t="s">
        <v>378</v>
      </c>
      <c r="C213" s="89"/>
      <c r="D213" s="90">
        <v>1943000</v>
      </c>
      <c r="E213" s="90">
        <v>1919000</v>
      </c>
      <c r="F213" s="90">
        <v>1440510</v>
      </c>
      <c r="G213" s="45">
        <v>1440510</v>
      </c>
      <c r="H213" s="45">
        <v>135511</v>
      </c>
    </row>
    <row r="214" spans="1:8" ht="16.5" customHeight="1" x14ac:dyDescent="0.3">
      <c r="A214" s="22"/>
      <c r="B214" s="42" t="s">
        <v>386</v>
      </c>
      <c r="C214" s="89"/>
      <c r="D214" s="90">
        <v>0</v>
      </c>
      <c r="E214" s="90">
        <v>0</v>
      </c>
      <c r="F214" s="90">
        <v>0</v>
      </c>
      <c r="G214" s="45">
        <v>0</v>
      </c>
      <c r="H214" s="45">
        <v>0</v>
      </c>
    </row>
    <row r="215" spans="1:8" ht="30" x14ac:dyDescent="0.3">
      <c r="A215" s="22"/>
      <c r="B215" s="42" t="s">
        <v>495</v>
      </c>
      <c r="C215" s="89"/>
      <c r="D215" s="90">
        <v>0</v>
      </c>
      <c r="E215" s="90">
        <v>0</v>
      </c>
      <c r="F215" s="90">
        <v>0</v>
      </c>
      <c r="G215" s="45">
        <v>0</v>
      </c>
      <c r="H215" s="45">
        <v>0</v>
      </c>
    </row>
    <row r="216" spans="1:8" ht="60" x14ac:dyDescent="0.3">
      <c r="A216" s="22"/>
      <c r="B216" s="42" t="s">
        <v>509</v>
      </c>
      <c r="C216" s="89"/>
      <c r="D216" s="90">
        <v>0</v>
      </c>
      <c r="E216" s="90">
        <v>0</v>
      </c>
      <c r="F216" s="90">
        <v>0</v>
      </c>
      <c r="G216" s="45">
        <v>0</v>
      </c>
      <c r="H216" s="45">
        <v>0</v>
      </c>
    </row>
    <row r="217" spans="1:8" ht="16.5" customHeight="1" x14ac:dyDescent="0.3">
      <c r="A217" s="22"/>
      <c r="B217" s="24" t="s">
        <v>328</v>
      </c>
      <c r="C217" s="89"/>
      <c r="D217" s="90">
        <v>0</v>
      </c>
      <c r="E217" s="90">
        <v>0</v>
      </c>
      <c r="F217" s="90">
        <v>0</v>
      </c>
      <c r="G217" s="45">
        <v>-747</v>
      </c>
      <c r="H217" s="45">
        <v>0</v>
      </c>
    </row>
    <row r="218" spans="1:8" s="19" customFormat="1" ht="16.5" customHeight="1" x14ac:dyDescent="0.3">
      <c r="A218" s="17" t="s">
        <v>405</v>
      </c>
      <c r="B218" s="20" t="s">
        <v>396</v>
      </c>
      <c r="C218" s="89">
        <f>C219+C220</f>
        <v>0</v>
      </c>
      <c r="D218" s="89">
        <f t="shared" ref="D218:H218" si="84">D219+D220</f>
        <v>1678000</v>
      </c>
      <c r="E218" s="89">
        <f t="shared" si="84"/>
        <v>1596000</v>
      </c>
      <c r="F218" s="89">
        <f t="shared" si="84"/>
        <v>1067000</v>
      </c>
      <c r="G218" s="89">
        <f t="shared" si="84"/>
        <v>1066998</v>
      </c>
      <c r="H218" s="89">
        <f t="shared" si="84"/>
        <v>115427</v>
      </c>
    </row>
    <row r="219" spans="1:8" ht="16.5" customHeight="1" x14ac:dyDescent="0.3">
      <c r="A219" s="17"/>
      <c r="B219" s="24" t="s">
        <v>336</v>
      </c>
      <c r="C219" s="89"/>
      <c r="D219" s="90">
        <v>1678000</v>
      </c>
      <c r="E219" s="90">
        <v>1596000</v>
      </c>
      <c r="F219" s="90">
        <v>1067000</v>
      </c>
      <c r="G219" s="96">
        <v>1066998</v>
      </c>
      <c r="H219" s="96">
        <v>115427</v>
      </c>
    </row>
    <row r="220" spans="1:8" ht="16.5" customHeight="1" x14ac:dyDescent="0.3">
      <c r="A220" s="17"/>
      <c r="B220" s="24" t="s">
        <v>509</v>
      </c>
      <c r="C220" s="89"/>
      <c r="D220" s="90">
        <v>0</v>
      </c>
      <c r="E220" s="90">
        <v>0</v>
      </c>
      <c r="F220" s="90">
        <v>0</v>
      </c>
      <c r="G220" s="96">
        <v>0</v>
      </c>
      <c r="H220" s="96">
        <v>0</v>
      </c>
    </row>
    <row r="221" spans="1:8" ht="16.5" customHeight="1" x14ac:dyDescent="0.3">
      <c r="A221" s="17"/>
      <c r="B221" s="24" t="s">
        <v>328</v>
      </c>
      <c r="C221" s="89"/>
      <c r="D221" s="90">
        <v>0</v>
      </c>
      <c r="E221" s="90">
        <v>0</v>
      </c>
      <c r="F221" s="90">
        <v>0</v>
      </c>
      <c r="G221" s="96">
        <v>-362</v>
      </c>
      <c r="H221" s="96">
        <v>0</v>
      </c>
    </row>
    <row r="222" spans="1:8" ht="16.5" customHeight="1" x14ac:dyDescent="0.3">
      <c r="A222" s="17" t="s">
        <v>407</v>
      </c>
      <c r="B222" s="20" t="s">
        <v>398</v>
      </c>
      <c r="C222" s="88">
        <f t="shared" ref="C222" si="85">+C223+C237</f>
        <v>0</v>
      </c>
      <c r="D222" s="88">
        <f t="shared" ref="D222:H222" si="86">+D223+D237</f>
        <v>251756680</v>
      </c>
      <c r="E222" s="88">
        <f t="shared" si="86"/>
        <v>232612870</v>
      </c>
      <c r="F222" s="88">
        <f t="shared" si="86"/>
        <v>186998030</v>
      </c>
      <c r="G222" s="88">
        <f t="shared" si="86"/>
        <v>185957166</v>
      </c>
      <c r="H222" s="88">
        <f t="shared" si="86"/>
        <v>21764792</v>
      </c>
    </row>
    <row r="223" spans="1:8" ht="16.5" customHeight="1" x14ac:dyDescent="0.3">
      <c r="A223" s="22" t="s">
        <v>409</v>
      </c>
      <c r="B223" s="20" t="s">
        <v>399</v>
      </c>
      <c r="C223" s="89">
        <f>C224+C230+C227+C231+C225+C226+C234+C235</f>
        <v>0</v>
      </c>
      <c r="D223" s="89">
        <f t="shared" ref="D223:H223" si="87">D224+D230+D227+D231+D225+D226+D234+D235</f>
        <v>251756680</v>
      </c>
      <c r="E223" s="89">
        <f t="shared" si="87"/>
        <v>232612870</v>
      </c>
      <c r="F223" s="89">
        <f t="shared" si="87"/>
        <v>186998030</v>
      </c>
      <c r="G223" s="89">
        <f t="shared" si="87"/>
        <v>185957166</v>
      </c>
      <c r="H223" s="89">
        <f t="shared" si="87"/>
        <v>21764792</v>
      </c>
    </row>
    <row r="224" spans="1:8" x14ac:dyDescent="0.3">
      <c r="A224" s="22"/>
      <c r="B224" s="23" t="s">
        <v>336</v>
      </c>
      <c r="C224" s="89"/>
      <c r="D224" s="90">
        <v>238941920</v>
      </c>
      <c r="E224" s="90">
        <v>221562570</v>
      </c>
      <c r="F224" s="90">
        <v>180438580</v>
      </c>
      <c r="G224" s="45">
        <v>180438580</v>
      </c>
      <c r="H224" s="45">
        <v>19481810</v>
      </c>
    </row>
    <row r="225" spans="1:8" ht="30" x14ac:dyDescent="0.3">
      <c r="A225" s="22"/>
      <c r="B225" s="23" t="s">
        <v>495</v>
      </c>
      <c r="C225" s="89"/>
      <c r="D225" s="90">
        <v>702540</v>
      </c>
      <c r="E225" s="90">
        <v>1067630</v>
      </c>
      <c r="F225" s="90">
        <v>1067630</v>
      </c>
      <c r="G225" s="45">
        <v>1067630</v>
      </c>
      <c r="H225" s="45">
        <v>0</v>
      </c>
    </row>
    <row r="226" spans="1:8" ht="60" x14ac:dyDescent="0.3">
      <c r="A226" s="22"/>
      <c r="B226" s="23" t="s">
        <v>509</v>
      </c>
      <c r="C226" s="89"/>
      <c r="D226" s="90">
        <v>238350</v>
      </c>
      <c r="E226" s="90">
        <v>238350</v>
      </c>
      <c r="F226" s="90">
        <v>238350</v>
      </c>
      <c r="G226" s="45">
        <v>207144</v>
      </c>
      <c r="H226" s="45">
        <v>31170</v>
      </c>
    </row>
    <row r="227" spans="1:8" ht="45" x14ac:dyDescent="0.3">
      <c r="A227" s="22"/>
      <c r="B227" s="23" t="s">
        <v>400</v>
      </c>
      <c r="C227" s="89">
        <f>C228+C229</f>
        <v>0</v>
      </c>
      <c r="D227" s="89">
        <f t="shared" ref="D227:H227" si="88">D228+D229</f>
        <v>0</v>
      </c>
      <c r="E227" s="89">
        <f t="shared" si="88"/>
        <v>0</v>
      </c>
      <c r="F227" s="89">
        <f t="shared" si="88"/>
        <v>0</v>
      </c>
      <c r="G227" s="89">
        <f t="shared" si="88"/>
        <v>0</v>
      </c>
      <c r="H227" s="89">
        <f t="shared" si="88"/>
        <v>0</v>
      </c>
    </row>
    <row r="228" spans="1:8" x14ac:dyDescent="0.3">
      <c r="A228" s="22"/>
      <c r="B228" s="23" t="s">
        <v>511</v>
      </c>
      <c r="C228" s="89"/>
      <c r="D228" s="90">
        <v>0</v>
      </c>
      <c r="E228" s="90">
        <v>0</v>
      </c>
      <c r="F228" s="90">
        <v>0</v>
      </c>
      <c r="G228" s="45">
        <v>0</v>
      </c>
      <c r="H228" s="45">
        <v>0</v>
      </c>
    </row>
    <row r="229" spans="1:8" ht="60" x14ac:dyDescent="0.3">
      <c r="A229" s="22"/>
      <c r="B229" s="23" t="s">
        <v>509</v>
      </c>
      <c r="C229" s="89"/>
      <c r="D229" s="90">
        <v>0</v>
      </c>
      <c r="E229" s="90">
        <v>0</v>
      </c>
      <c r="F229" s="90">
        <v>0</v>
      </c>
      <c r="G229" s="45">
        <v>0</v>
      </c>
      <c r="H229" s="45">
        <v>0</v>
      </c>
    </row>
    <row r="230" spans="1:8" ht="30" x14ac:dyDescent="0.3">
      <c r="A230" s="22"/>
      <c r="B230" s="23" t="s">
        <v>401</v>
      </c>
      <c r="C230" s="89"/>
      <c r="D230" s="90">
        <v>0</v>
      </c>
      <c r="E230" s="90">
        <v>0</v>
      </c>
      <c r="F230" s="90">
        <v>0</v>
      </c>
      <c r="G230" s="96">
        <v>0</v>
      </c>
      <c r="H230" s="96">
        <v>0</v>
      </c>
    </row>
    <row r="231" spans="1:8" x14ac:dyDescent="0.3">
      <c r="A231" s="22"/>
      <c r="B231" s="103" t="s">
        <v>403</v>
      </c>
      <c r="C231" s="89">
        <f>C232+C233</f>
        <v>0</v>
      </c>
      <c r="D231" s="89">
        <f t="shared" ref="D231:H231" si="89">D232+D233</f>
        <v>3104320</v>
      </c>
      <c r="E231" s="89">
        <f t="shared" si="89"/>
        <v>2309760</v>
      </c>
      <c r="F231" s="89">
        <f t="shared" si="89"/>
        <v>2305260</v>
      </c>
      <c r="G231" s="89">
        <f t="shared" si="89"/>
        <v>2305260</v>
      </c>
      <c r="H231" s="89">
        <f t="shared" si="89"/>
        <v>313260</v>
      </c>
    </row>
    <row r="232" spans="1:8" x14ac:dyDescent="0.3">
      <c r="A232" s="22"/>
      <c r="B232" s="47" t="s">
        <v>511</v>
      </c>
      <c r="C232" s="89"/>
      <c r="D232" s="90">
        <v>3104320</v>
      </c>
      <c r="E232" s="90">
        <v>2309760</v>
      </c>
      <c r="F232" s="90">
        <v>2305260</v>
      </c>
      <c r="G232" s="45">
        <v>2305260</v>
      </c>
      <c r="H232" s="45">
        <v>313260</v>
      </c>
    </row>
    <row r="233" spans="1:8" ht="60" x14ac:dyDescent="0.3">
      <c r="A233" s="22"/>
      <c r="B233" s="47" t="s">
        <v>509</v>
      </c>
      <c r="C233" s="89"/>
      <c r="D233" s="90">
        <v>0</v>
      </c>
      <c r="E233" s="90">
        <v>0</v>
      </c>
      <c r="F233" s="90">
        <v>0</v>
      </c>
      <c r="G233" s="45">
        <v>0</v>
      </c>
      <c r="H233" s="45">
        <v>0</v>
      </c>
    </row>
    <row r="234" spans="1:8" ht="30" x14ac:dyDescent="0.3">
      <c r="A234" s="22"/>
      <c r="B234" s="47" t="s">
        <v>514</v>
      </c>
      <c r="C234" s="89"/>
      <c r="D234" s="90">
        <v>0</v>
      </c>
      <c r="E234" s="90">
        <v>0</v>
      </c>
      <c r="F234" s="90">
        <v>0</v>
      </c>
      <c r="G234" s="45">
        <v>0</v>
      </c>
      <c r="H234" s="45">
        <v>0</v>
      </c>
    </row>
    <row r="235" spans="1:8" x14ac:dyDescent="0.3">
      <c r="A235" s="22"/>
      <c r="B235" s="47" t="s">
        <v>519</v>
      </c>
      <c r="C235" s="89"/>
      <c r="D235" s="90">
        <v>8769550</v>
      </c>
      <c r="E235" s="90">
        <v>7434560</v>
      </c>
      <c r="F235" s="90">
        <v>2948210</v>
      </c>
      <c r="G235" s="45">
        <v>1938552</v>
      </c>
      <c r="H235" s="45">
        <v>1938552</v>
      </c>
    </row>
    <row r="236" spans="1:8" x14ac:dyDescent="0.3">
      <c r="A236" s="22"/>
      <c r="B236" s="24" t="s">
        <v>328</v>
      </c>
      <c r="C236" s="89"/>
      <c r="D236" s="90">
        <v>0</v>
      </c>
      <c r="E236" s="90">
        <v>0</v>
      </c>
      <c r="F236" s="90">
        <v>0</v>
      </c>
      <c r="G236" s="45">
        <v>-482961</v>
      </c>
      <c r="H236" s="45">
        <v>-11999</v>
      </c>
    </row>
    <row r="237" spans="1:8" ht="16.5" customHeight="1" x14ac:dyDescent="0.3">
      <c r="A237" s="22" t="s">
        <v>413</v>
      </c>
      <c r="B237" s="20" t="s">
        <v>404</v>
      </c>
      <c r="C237" s="89">
        <f>C238+C239+C240+C241</f>
        <v>0</v>
      </c>
      <c r="D237" s="89">
        <f t="shared" ref="D237:H237" si="90">D238+D239+D240+D241</f>
        <v>0</v>
      </c>
      <c r="E237" s="89">
        <f t="shared" si="90"/>
        <v>0</v>
      </c>
      <c r="F237" s="89">
        <f t="shared" si="90"/>
        <v>0</v>
      </c>
      <c r="G237" s="89">
        <f t="shared" si="90"/>
        <v>0</v>
      </c>
      <c r="H237" s="89">
        <f t="shared" si="90"/>
        <v>0</v>
      </c>
    </row>
    <row r="238" spans="1:8" ht="16.5" customHeight="1" x14ac:dyDescent="0.3">
      <c r="A238" s="22"/>
      <c r="B238" s="23" t="s">
        <v>336</v>
      </c>
      <c r="C238" s="89"/>
      <c r="D238" s="90">
        <v>0</v>
      </c>
      <c r="E238" s="90">
        <v>0</v>
      </c>
      <c r="F238" s="90">
        <v>0</v>
      </c>
      <c r="G238" s="45">
        <v>0</v>
      </c>
      <c r="H238" s="45">
        <v>0</v>
      </c>
    </row>
    <row r="239" spans="1:8" ht="16.5" customHeight="1" x14ac:dyDescent="0.3">
      <c r="A239" s="22"/>
      <c r="B239" s="48" t="s">
        <v>406</v>
      </c>
      <c r="C239" s="89"/>
      <c r="D239" s="90">
        <v>0</v>
      </c>
      <c r="E239" s="90">
        <v>0</v>
      </c>
      <c r="F239" s="90">
        <v>0</v>
      </c>
      <c r="G239" s="45">
        <v>0</v>
      </c>
      <c r="H239" s="45">
        <v>0</v>
      </c>
    </row>
    <row r="240" spans="1:8" ht="60" x14ac:dyDescent="0.3">
      <c r="A240" s="22"/>
      <c r="B240" s="48" t="s">
        <v>509</v>
      </c>
      <c r="C240" s="89"/>
      <c r="D240" s="90">
        <v>0</v>
      </c>
      <c r="E240" s="90">
        <v>0</v>
      </c>
      <c r="F240" s="90">
        <v>0</v>
      </c>
      <c r="G240" s="45">
        <v>0</v>
      </c>
      <c r="H240" s="45">
        <v>0</v>
      </c>
    </row>
    <row r="241" spans="1:8" x14ac:dyDescent="0.3">
      <c r="A241" s="22"/>
      <c r="B241" s="48" t="s">
        <v>519</v>
      </c>
      <c r="C241" s="89"/>
      <c r="D241" s="90">
        <v>0</v>
      </c>
      <c r="E241" s="90">
        <v>0</v>
      </c>
      <c r="F241" s="90">
        <v>0</v>
      </c>
      <c r="G241" s="45">
        <v>0</v>
      </c>
      <c r="H241" s="45">
        <v>0</v>
      </c>
    </row>
    <row r="242" spans="1:8" ht="16.5" customHeight="1" x14ac:dyDescent="0.3">
      <c r="A242" s="22"/>
      <c r="B242" s="24" t="s">
        <v>328</v>
      </c>
      <c r="C242" s="89"/>
      <c r="D242" s="90">
        <v>0</v>
      </c>
      <c r="E242" s="90">
        <v>0</v>
      </c>
      <c r="F242" s="90">
        <v>0</v>
      </c>
      <c r="G242" s="45">
        <v>0</v>
      </c>
      <c r="H242" s="45">
        <v>0</v>
      </c>
    </row>
    <row r="243" spans="1:8" ht="16.5" customHeight="1" x14ac:dyDescent="0.3">
      <c r="A243" s="17" t="s">
        <v>416</v>
      </c>
      <c r="B243" s="20" t="s">
        <v>408</v>
      </c>
      <c r="C243" s="89"/>
      <c r="D243" s="87">
        <v>3445000</v>
      </c>
      <c r="E243" s="87">
        <v>3407000</v>
      </c>
      <c r="F243" s="87">
        <v>2546030</v>
      </c>
      <c r="G243" s="86">
        <v>2546030</v>
      </c>
      <c r="H243" s="86">
        <v>287490</v>
      </c>
    </row>
    <row r="244" spans="1:8" ht="16.5" customHeight="1" x14ac:dyDescent="0.3">
      <c r="A244" s="17"/>
      <c r="B244" s="24" t="s">
        <v>328</v>
      </c>
      <c r="C244" s="89"/>
      <c r="D244" s="90">
        <v>0</v>
      </c>
      <c r="E244" s="90">
        <v>0</v>
      </c>
      <c r="F244" s="90">
        <v>0</v>
      </c>
      <c r="G244" s="45">
        <v>-122</v>
      </c>
      <c r="H244" s="45">
        <v>0</v>
      </c>
    </row>
    <row r="245" spans="1:8" ht="16.5" customHeight="1" x14ac:dyDescent="0.3">
      <c r="A245" s="17" t="s">
        <v>417</v>
      </c>
      <c r="B245" s="20" t="s">
        <v>410</v>
      </c>
      <c r="C245" s="89"/>
      <c r="D245" s="87">
        <v>15215960</v>
      </c>
      <c r="E245" s="87">
        <v>15215960</v>
      </c>
      <c r="F245" s="87">
        <v>11900460</v>
      </c>
      <c r="G245" s="86">
        <v>11900456</v>
      </c>
      <c r="H245" s="86">
        <v>0</v>
      </c>
    </row>
    <row r="246" spans="1:8" ht="16.5" customHeight="1" x14ac:dyDescent="0.3">
      <c r="A246" s="17"/>
      <c r="B246" s="24" t="s">
        <v>328</v>
      </c>
      <c r="C246" s="89"/>
      <c r="D246" s="90">
        <v>0</v>
      </c>
      <c r="E246" s="90">
        <v>0</v>
      </c>
      <c r="F246" s="90">
        <v>0</v>
      </c>
      <c r="G246" s="45">
        <v>-178221</v>
      </c>
      <c r="H246" s="45">
        <v>-8954</v>
      </c>
    </row>
    <row r="247" spans="1:8" x14ac:dyDescent="0.3">
      <c r="A247" s="17"/>
      <c r="B247" s="20" t="s">
        <v>411</v>
      </c>
      <c r="C247" s="89">
        <f t="shared" ref="C247:H247" si="91">C88+C106+C140+C168+C172+C176+C187+C193+C198+C211+C217+C221+C236+C242+C244+C246</f>
        <v>0</v>
      </c>
      <c r="D247" s="89">
        <f t="shared" si="91"/>
        <v>0</v>
      </c>
      <c r="E247" s="89">
        <f t="shared" si="91"/>
        <v>0</v>
      </c>
      <c r="F247" s="89">
        <f t="shared" si="91"/>
        <v>0</v>
      </c>
      <c r="G247" s="89">
        <f t="shared" si="91"/>
        <v>-796253</v>
      </c>
      <c r="H247" s="89">
        <f t="shared" si="91"/>
        <v>-21463</v>
      </c>
    </row>
    <row r="248" spans="1:8" ht="30" x14ac:dyDescent="0.3">
      <c r="A248" s="17" t="s">
        <v>208</v>
      </c>
      <c r="B248" s="20" t="s">
        <v>193</v>
      </c>
      <c r="C248" s="89">
        <f t="shared" ref="C248:H248" si="92">C249</f>
        <v>0</v>
      </c>
      <c r="D248" s="89">
        <f t="shared" si="92"/>
        <v>283396000</v>
      </c>
      <c r="E248" s="89">
        <f t="shared" si="92"/>
        <v>283396000</v>
      </c>
      <c r="F248" s="89">
        <f t="shared" si="92"/>
        <v>216825390</v>
      </c>
      <c r="G248" s="89">
        <f t="shared" si="92"/>
        <v>215820896</v>
      </c>
      <c r="H248" s="89">
        <f t="shared" si="92"/>
        <v>24334378</v>
      </c>
    </row>
    <row r="249" spans="1:8" x14ac:dyDescent="0.3">
      <c r="A249" s="17" t="s">
        <v>420</v>
      </c>
      <c r="B249" s="20" t="s">
        <v>412</v>
      </c>
      <c r="C249" s="89">
        <f t="shared" ref="C249:H249" si="93">C250+C260</f>
        <v>0</v>
      </c>
      <c r="D249" s="89">
        <f t="shared" si="93"/>
        <v>283396000</v>
      </c>
      <c r="E249" s="89">
        <f t="shared" si="93"/>
        <v>283396000</v>
      </c>
      <c r="F249" s="89">
        <f t="shared" si="93"/>
        <v>216825390</v>
      </c>
      <c r="G249" s="89">
        <f t="shared" si="93"/>
        <v>215820896</v>
      </c>
      <c r="H249" s="89">
        <f t="shared" si="93"/>
        <v>24334378</v>
      </c>
    </row>
    <row r="250" spans="1:8" ht="30" x14ac:dyDescent="0.3">
      <c r="A250" s="17" t="s">
        <v>422</v>
      </c>
      <c r="B250" s="20" t="s">
        <v>414</v>
      </c>
      <c r="C250" s="89">
        <f>C251+C254+C252+C253+C258+C259</f>
        <v>0</v>
      </c>
      <c r="D250" s="89">
        <f t="shared" ref="D250:H250" si="94">D251+D254+D252+D253+D258+D259</f>
        <v>283396000</v>
      </c>
      <c r="E250" s="89">
        <f t="shared" si="94"/>
        <v>283396000</v>
      </c>
      <c r="F250" s="89">
        <f t="shared" si="94"/>
        <v>216825390</v>
      </c>
      <c r="G250" s="89">
        <f t="shared" si="94"/>
        <v>215820896</v>
      </c>
      <c r="H250" s="89">
        <f t="shared" si="94"/>
        <v>24334378</v>
      </c>
    </row>
    <row r="251" spans="1:8" ht="30" x14ac:dyDescent="0.3">
      <c r="A251" s="17"/>
      <c r="B251" s="24" t="s">
        <v>483</v>
      </c>
      <c r="C251" s="89"/>
      <c r="D251" s="90">
        <v>254910000</v>
      </c>
      <c r="E251" s="90">
        <v>254910000</v>
      </c>
      <c r="F251" s="90">
        <v>195672990</v>
      </c>
      <c r="G251" s="89">
        <v>194820800</v>
      </c>
      <c r="H251" s="89">
        <v>22026270</v>
      </c>
    </row>
    <row r="252" spans="1:8" ht="30" x14ac:dyDescent="0.3">
      <c r="A252" s="17"/>
      <c r="B252" s="24" t="s">
        <v>484</v>
      </c>
      <c r="C252" s="89"/>
      <c r="D252" s="90">
        <v>1622000</v>
      </c>
      <c r="E252" s="90">
        <v>1622000</v>
      </c>
      <c r="F252" s="90">
        <v>1243000</v>
      </c>
      <c r="G252" s="89">
        <v>1213939</v>
      </c>
      <c r="H252" s="89">
        <v>133482</v>
      </c>
    </row>
    <row r="253" spans="1:8" ht="30" x14ac:dyDescent="0.3">
      <c r="A253" s="17"/>
      <c r="B253" s="24" t="s">
        <v>485</v>
      </c>
      <c r="C253" s="89"/>
      <c r="D253" s="90">
        <v>659000</v>
      </c>
      <c r="E253" s="90">
        <v>659000</v>
      </c>
      <c r="F253" s="90">
        <v>493320</v>
      </c>
      <c r="G253" s="89">
        <v>492363</v>
      </c>
      <c r="H253" s="89">
        <v>54937</v>
      </c>
    </row>
    <row r="254" spans="1:8" ht="45" x14ac:dyDescent="0.3">
      <c r="A254" s="17"/>
      <c r="B254" s="102" t="s">
        <v>486</v>
      </c>
      <c r="C254" s="89">
        <f>C255+C256+C257</f>
        <v>0</v>
      </c>
      <c r="D254" s="89">
        <f t="shared" ref="D254:H254" si="95">D255+D256+D257</f>
        <v>26193000</v>
      </c>
      <c r="E254" s="89">
        <f t="shared" si="95"/>
        <v>26193000</v>
      </c>
      <c r="F254" s="89">
        <f t="shared" si="95"/>
        <v>19404080</v>
      </c>
      <c r="G254" s="89">
        <f t="shared" si="95"/>
        <v>19284205</v>
      </c>
      <c r="H254" s="89">
        <f t="shared" si="95"/>
        <v>2119689</v>
      </c>
    </row>
    <row r="255" spans="1:8" ht="75" x14ac:dyDescent="0.3">
      <c r="A255" s="17"/>
      <c r="B255" s="24" t="s">
        <v>415</v>
      </c>
      <c r="C255" s="89"/>
      <c r="D255" s="90">
        <v>10617000</v>
      </c>
      <c r="E255" s="90">
        <v>10617000</v>
      </c>
      <c r="F255" s="90">
        <v>7935830</v>
      </c>
      <c r="G255" s="89">
        <v>7931401</v>
      </c>
      <c r="H255" s="89">
        <v>885508</v>
      </c>
    </row>
    <row r="256" spans="1:8" ht="75" x14ac:dyDescent="0.3">
      <c r="A256" s="17"/>
      <c r="B256" s="24" t="s">
        <v>507</v>
      </c>
      <c r="C256" s="89"/>
      <c r="D256" s="90">
        <v>10856000</v>
      </c>
      <c r="E256" s="90">
        <v>10856000</v>
      </c>
      <c r="F256" s="90">
        <v>8074180</v>
      </c>
      <c r="G256" s="89">
        <v>8071476</v>
      </c>
      <c r="H256" s="89">
        <v>915003</v>
      </c>
    </row>
    <row r="257" spans="1:8" ht="60" x14ac:dyDescent="0.3">
      <c r="A257" s="17"/>
      <c r="B257" s="24" t="s">
        <v>506</v>
      </c>
      <c r="C257" s="89"/>
      <c r="D257" s="90">
        <v>4720000</v>
      </c>
      <c r="E257" s="90">
        <v>4720000</v>
      </c>
      <c r="F257" s="90">
        <v>3394070</v>
      </c>
      <c r="G257" s="89">
        <v>3281328</v>
      </c>
      <c r="H257" s="89">
        <v>319178</v>
      </c>
    </row>
    <row r="258" spans="1:8" ht="45" x14ac:dyDescent="0.3">
      <c r="A258" s="17"/>
      <c r="B258" s="24" t="s">
        <v>487</v>
      </c>
      <c r="C258" s="89"/>
      <c r="D258" s="90">
        <v>0</v>
      </c>
      <c r="E258" s="90">
        <v>0</v>
      </c>
      <c r="F258" s="90">
        <v>0</v>
      </c>
      <c r="G258" s="89">
        <v>0</v>
      </c>
      <c r="H258" s="89">
        <v>0</v>
      </c>
    </row>
    <row r="259" spans="1:8" ht="45" x14ac:dyDescent="0.3">
      <c r="A259" s="17"/>
      <c r="B259" s="24" t="s">
        <v>504</v>
      </c>
      <c r="C259" s="89"/>
      <c r="D259" s="90">
        <v>12000</v>
      </c>
      <c r="E259" s="90">
        <v>12000</v>
      </c>
      <c r="F259" s="90">
        <v>12000</v>
      </c>
      <c r="G259" s="89">
        <v>9589</v>
      </c>
      <c r="H259" s="89">
        <v>0</v>
      </c>
    </row>
    <row r="260" spans="1:8" x14ac:dyDescent="0.3">
      <c r="A260" s="17" t="s">
        <v>428</v>
      </c>
      <c r="B260" s="20" t="s">
        <v>488</v>
      </c>
      <c r="C260" s="89">
        <f>C261+C262</f>
        <v>0</v>
      </c>
      <c r="D260" s="89">
        <f t="shared" ref="D260:H260" si="96">D261+D262</f>
        <v>0</v>
      </c>
      <c r="E260" s="89">
        <f t="shared" si="96"/>
        <v>0</v>
      </c>
      <c r="F260" s="89">
        <f t="shared" si="96"/>
        <v>0</v>
      </c>
      <c r="G260" s="89">
        <f t="shared" si="96"/>
        <v>0</v>
      </c>
      <c r="H260" s="89">
        <f t="shared" si="96"/>
        <v>0</v>
      </c>
    </row>
    <row r="261" spans="1:8" ht="45" x14ac:dyDescent="0.3">
      <c r="A261" s="17"/>
      <c r="B261" s="24" t="s">
        <v>489</v>
      </c>
      <c r="C261" s="89"/>
      <c r="D261" s="90">
        <v>0</v>
      </c>
      <c r="E261" s="90">
        <v>0</v>
      </c>
      <c r="F261" s="90">
        <v>0</v>
      </c>
      <c r="G261" s="89">
        <v>0</v>
      </c>
      <c r="H261" s="89">
        <v>0</v>
      </c>
    </row>
    <row r="262" spans="1:8" ht="30" x14ac:dyDescent="0.3">
      <c r="A262" s="17"/>
      <c r="B262" s="24" t="s">
        <v>490</v>
      </c>
      <c r="C262" s="89"/>
      <c r="D262" s="90">
        <v>0</v>
      </c>
      <c r="E262" s="90">
        <v>0</v>
      </c>
      <c r="F262" s="90">
        <v>0</v>
      </c>
      <c r="G262" s="89">
        <v>0</v>
      </c>
      <c r="H262" s="89">
        <v>0</v>
      </c>
    </row>
    <row r="263" spans="1:8" x14ac:dyDescent="0.3">
      <c r="A263" s="17" t="s">
        <v>430</v>
      </c>
      <c r="B263" s="49" t="s">
        <v>418</v>
      </c>
      <c r="C263" s="93">
        <f>+C264</f>
        <v>0</v>
      </c>
      <c r="D263" s="93">
        <f t="shared" ref="D263:H265" si="97">+D264</f>
        <v>118673760</v>
      </c>
      <c r="E263" s="93">
        <f t="shared" si="97"/>
        <v>118673760</v>
      </c>
      <c r="F263" s="93">
        <f t="shared" si="97"/>
        <v>89436100</v>
      </c>
      <c r="G263" s="93">
        <f t="shared" si="97"/>
        <v>89279644</v>
      </c>
      <c r="H263" s="93">
        <f t="shared" si="97"/>
        <v>14128809</v>
      </c>
    </row>
    <row r="264" spans="1:8" ht="16.5" customHeight="1" x14ac:dyDescent="0.3">
      <c r="A264" s="17" t="s">
        <v>432</v>
      </c>
      <c r="B264" s="49" t="s">
        <v>189</v>
      </c>
      <c r="C264" s="93">
        <f>+C265</f>
        <v>0</v>
      </c>
      <c r="D264" s="93">
        <f t="shared" si="97"/>
        <v>118673760</v>
      </c>
      <c r="E264" s="93">
        <f t="shared" si="97"/>
        <v>118673760</v>
      </c>
      <c r="F264" s="93">
        <f t="shared" si="97"/>
        <v>89436100</v>
      </c>
      <c r="G264" s="93">
        <f t="shared" si="97"/>
        <v>89279644</v>
      </c>
      <c r="H264" s="93">
        <f t="shared" si="97"/>
        <v>14128809</v>
      </c>
    </row>
    <row r="265" spans="1:8" ht="16.5" customHeight="1" x14ac:dyDescent="0.3">
      <c r="A265" s="17" t="s">
        <v>434</v>
      </c>
      <c r="B265" s="20" t="s">
        <v>419</v>
      </c>
      <c r="C265" s="93">
        <f>+C266</f>
        <v>0</v>
      </c>
      <c r="D265" s="93">
        <f t="shared" si="97"/>
        <v>118673760</v>
      </c>
      <c r="E265" s="93">
        <f t="shared" si="97"/>
        <v>118673760</v>
      </c>
      <c r="F265" s="93">
        <f t="shared" si="97"/>
        <v>89436100</v>
      </c>
      <c r="G265" s="93">
        <f t="shared" si="97"/>
        <v>89279644</v>
      </c>
      <c r="H265" s="93">
        <f t="shared" si="97"/>
        <v>14128809</v>
      </c>
    </row>
    <row r="266" spans="1:8" ht="16.5" customHeight="1" x14ac:dyDescent="0.3">
      <c r="A266" s="22" t="s">
        <v>436</v>
      </c>
      <c r="B266" s="49" t="s">
        <v>421</v>
      </c>
      <c r="C266" s="88">
        <f t="shared" ref="C266:H266" si="98">C267</f>
        <v>0</v>
      </c>
      <c r="D266" s="88">
        <f t="shared" si="98"/>
        <v>118673760</v>
      </c>
      <c r="E266" s="88">
        <f t="shared" si="98"/>
        <v>118673760</v>
      </c>
      <c r="F266" s="88">
        <f t="shared" si="98"/>
        <v>89436100</v>
      </c>
      <c r="G266" s="88">
        <f t="shared" si="98"/>
        <v>89279644</v>
      </c>
      <c r="H266" s="88">
        <f t="shared" si="98"/>
        <v>14128809</v>
      </c>
    </row>
    <row r="267" spans="1:8" ht="16.5" customHeight="1" x14ac:dyDescent="0.3">
      <c r="A267" s="22" t="s">
        <v>438</v>
      </c>
      <c r="B267" s="49" t="s">
        <v>423</v>
      </c>
      <c r="C267" s="88">
        <f t="shared" ref="C267:H267" si="99">C269+C270+C271</f>
        <v>0</v>
      </c>
      <c r="D267" s="88">
        <f t="shared" si="99"/>
        <v>118673760</v>
      </c>
      <c r="E267" s="88">
        <f t="shared" si="99"/>
        <v>118673760</v>
      </c>
      <c r="F267" s="88">
        <f t="shared" si="99"/>
        <v>89436100</v>
      </c>
      <c r="G267" s="88">
        <f t="shared" si="99"/>
        <v>89279644</v>
      </c>
      <c r="H267" s="88">
        <f t="shared" si="99"/>
        <v>14128809</v>
      </c>
    </row>
    <row r="268" spans="1:8" ht="16.5" customHeight="1" x14ac:dyDescent="0.3">
      <c r="A268" s="17" t="s">
        <v>440</v>
      </c>
      <c r="B268" s="49" t="s">
        <v>424</v>
      </c>
      <c r="C268" s="88">
        <f t="shared" ref="C268:H268" si="100">C269</f>
        <v>0</v>
      </c>
      <c r="D268" s="88">
        <f t="shared" si="100"/>
        <v>81743650</v>
      </c>
      <c r="E268" s="88">
        <f t="shared" si="100"/>
        <v>81743650</v>
      </c>
      <c r="F268" s="88">
        <f t="shared" si="100"/>
        <v>62573390</v>
      </c>
      <c r="G268" s="88">
        <f t="shared" si="100"/>
        <v>62508175</v>
      </c>
      <c r="H268" s="88">
        <f t="shared" si="100"/>
        <v>9885817</v>
      </c>
    </row>
    <row r="269" spans="1:8" ht="16.5" customHeight="1" x14ac:dyDescent="0.3">
      <c r="A269" s="22" t="s">
        <v>442</v>
      </c>
      <c r="B269" s="50" t="s">
        <v>425</v>
      </c>
      <c r="C269" s="89"/>
      <c r="D269" s="90">
        <v>81743650</v>
      </c>
      <c r="E269" s="90">
        <v>81743650</v>
      </c>
      <c r="F269" s="90">
        <v>62573390</v>
      </c>
      <c r="G269" s="45">
        <v>62508175</v>
      </c>
      <c r="H269" s="45">
        <v>9885817</v>
      </c>
    </row>
    <row r="270" spans="1:8" ht="16.5" customHeight="1" x14ac:dyDescent="0.3">
      <c r="A270" s="22" t="s">
        <v>443</v>
      </c>
      <c r="B270" s="50" t="s">
        <v>426</v>
      </c>
      <c r="C270" s="89"/>
      <c r="D270" s="90">
        <v>36930110</v>
      </c>
      <c r="E270" s="90">
        <v>36930110</v>
      </c>
      <c r="F270" s="90">
        <v>26862710</v>
      </c>
      <c r="G270" s="45">
        <v>26772680</v>
      </c>
      <c r="H270" s="45">
        <v>4242992</v>
      </c>
    </row>
    <row r="271" spans="1:8" ht="16.5" customHeight="1" x14ac:dyDescent="0.3">
      <c r="A271" s="22"/>
      <c r="B271" s="28" t="s">
        <v>427</v>
      </c>
      <c r="C271" s="89"/>
      <c r="D271" s="90">
        <v>0</v>
      </c>
      <c r="E271" s="90">
        <v>0</v>
      </c>
      <c r="F271" s="90">
        <v>0</v>
      </c>
      <c r="G271" s="45">
        <v>-1211</v>
      </c>
      <c r="H271" s="45">
        <v>0</v>
      </c>
    </row>
    <row r="272" spans="1:8" ht="30" x14ac:dyDescent="0.3">
      <c r="A272" s="22" t="s">
        <v>211</v>
      </c>
      <c r="B272" s="51" t="s">
        <v>195</v>
      </c>
      <c r="C272" s="86">
        <f t="shared" ref="C272" si="101">C277+C273</f>
        <v>0</v>
      </c>
      <c r="D272" s="86">
        <f t="shared" ref="D272:H272" si="102">D277+D273</f>
        <v>0</v>
      </c>
      <c r="E272" s="86">
        <f t="shared" si="102"/>
        <v>0</v>
      </c>
      <c r="F272" s="86">
        <f t="shared" si="102"/>
        <v>0</v>
      </c>
      <c r="G272" s="86">
        <f t="shared" si="102"/>
        <v>0</v>
      </c>
      <c r="H272" s="86">
        <f t="shared" si="102"/>
        <v>0</v>
      </c>
    </row>
    <row r="273" spans="1:8" x14ac:dyDescent="0.3">
      <c r="A273" s="22" t="s">
        <v>445</v>
      </c>
      <c r="B273" s="51" t="s">
        <v>429</v>
      </c>
      <c r="C273" s="86">
        <f t="shared" ref="C273" si="103">C274+C275+C276</f>
        <v>0</v>
      </c>
      <c r="D273" s="86">
        <f t="shared" ref="D273:H273" si="104">D274+D275+D276</f>
        <v>0</v>
      </c>
      <c r="E273" s="86">
        <f t="shared" si="104"/>
        <v>0</v>
      </c>
      <c r="F273" s="86">
        <f t="shared" si="104"/>
        <v>0</v>
      </c>
      <c r="G273" s="86">
        <f t="shared" si="104"/>
        <v>0</v>
      </c>
      <c r="H273" s="86">
        <f t="shared" si="104"/>
        <v>0</v>
      </c>
    </row>
    <row r="274" spans="1:8" x14ac:dyDescent="0.3">
      <c r="A274" s="22" t="s">
        <v>446</v>
      </c>
      <c r="B274" s="51" t="s">
        <v>431</v>
      </c>
      <c r="C274" s="86"/>
      <c r="D274" s="90"/>
      <c r="E274" s="90"/>
      <c r="F274" s="90"/>
      <c r="G274" s="86"/>
      <c r="H274" s="86"/>
    </row>
    <row r="275" spans="1:8" x14ac:dyDescent="0.3">
      <c r="A275" s="22" t="s">
        <v>447</v>
      </c>
      <c r="B275" s="51" t="s">
        <v>433</v>
      </c>
      <c r="C275" s="86"/>
      <c r="D275" s="90"/>
      <c r="E275" s="90"/>
      <c r="F275" s="90"/>
      <c r="G275" s="86"/>
      <c r="H275" s="86"/>
    </row>
    <row r="276" spans="1:8" x14ac:dyDescent="0.3">
      <c r="A276" s="22" t="s">
        <v>448</v>
      </c>
      <c r="B276" s="51" t="s">
        <v>435</v>
      </c>
      <c r="C276" s="86"/>
      <c r="D276" s="90"/>
      <c r="E276" s="90"/>
      <c r="F276" s="90"/>
      <c r="G276" s="86"/>
      <c r="H276" s="86"/>
    </row>
    <row r="277" spans="1:8" x14ac:dyDescent="0.3">
      <c r="A277" s="22" t="s">
        <v>449</v>
      </c>
      <c r="B277" s="51" t="s">
        <v>437</v>
      </c>
      <c r="C277" s="86">
        <f t="shared" ref="C277:H277" si="105">C278+C279+C280</f>
        <v>0</v>
      </c>
      <c r="D277" s="86">
        <f t="shared" si="105"/>
        <v>0</v>
      </c>
      <c r="E277" s="86">
        <f t="shared" si="105"/>
        <v>0</v>
      </c>
      <c r="F277" s="86">
        <f t="shared" si="105"/>
        <v>0</v>
      </c>
      <c r="G277" s="86">
        <f t="shared" si="105"/>
        <v>0</v>
      </c>
      <c r="H277" s="86">
        <f t="shared" si="105"/>
        <v>0</v>
      </c>
    </row>
    <row r="278" spans="1:8" x14ac:dyDescent="0.3">
      <c r="A278" s="22" t="s">
        <v>450</v>
      </c>
      <c r="B278" s="52" t="s">
        <v>439</v>
      </c>
      <c r="C278" s="45"/>
      <c r="D278" s="90"/>
      <c r="E278" s="90"/>
      <c r="F278" s="90"/>
      <c r="G278" s="45"/>
      <c r="H278" s="45"/>
    </row>
    <row r="279" spans="1:8" x14ac:dyDescent="0.3">
      <c r="A279" s="22" t="s">
        <v>452</v>
      </c>
      <c r="B279" s="52" t="s">
        <v>441</v>
      </c>
      <c r="C279" s="45"/>
      <c r="D279" s="90"/>
      <c r="E279" s="90"/>
      <c r="F279" s="90"/>
      <c r="G279" s="45"/>
      <c r="H279" s="45"/>
    </row>
    <row r="280" spans="1:8" x14ac:dyDescent="0.3">
      <c r="A280" s="22" t="s">
        <v>454</v>
      </c>
      <c r="B280" s="52" t="s">
        <v>435</v>
      </c>
      <c r="C280" s="45"/>
      <c r="D280" s="90"/>
      <c r="E280" s="90"/>
      <c r="F280" s="90"/>
      <c r="G280" s="45"/>
      <c r="H280" s="45"/>
    </row>
    <row r="281" spans="1:8" x14ac:dyDescent="0.3">
      <c r="A281" s="22" t="s">
        <v>455</v>
      </c>
      <c r="B281" s="51" t="s">
        <v>444</v>
      </c>
      <c r="C281" s="86">
        <f>C282</f>
        <v>0</v>
      </c>
      <c r="D281" s="86">
        <f t="shared" ref="D281:H282" si="106">D282</f>
        <v>0</v>
      </c>
      <c r="E281" s="86">
        <f t="shared" si="106"/>
        <v>0</v>
      </c>
      <c r="F281" s="86">
        <f t="shared" si="106"/>
        <v>0</v>
      </c>
      <c r="G281" s="86">
        <f t="shared" si="106"/>
        <v>0</v>
      </c>
      <c r="H281" s="86">
        <f t="shared" si="106"/>
        <v>0</v>
      </c>
    </row>
    <row r="282" spans="1:8" x14ac:dyDescent="0.3">
      <c r="A282" s="22" t="s">
        <v>456</v>
      </c>
      <c r="B282" s="51" t="s">
        <v>189</v>
      </c>
      <c r="C282" s="86">
        <f>C283</f>
        <v>0</v>
      </c>
      <c r="D282" s="86">
        <f t="shared" si="106"/>
        <v>0</v>
      </c>
      <c r="E282" s="86">
        <f t="shared" si="106"/>
        <v>0</v>
      </c>
      <c r="F282" s="86">
        <f t="shared" si="106"/>
        <v>0</v>
      </c>
      <c r="G282" s="86">
        <f t="shared" si="106"/>
        <v>0</v>
      </c>
      <c r="H282" s="86">
        <f t="shared" si="106"/>
        <v>0</v>
      </c>
    </row>
    <row r="283" spans="1:8" ht="30" x14ac:dyDescent="0.3">
      <c r="A283" s="22" t="s">
        <v>457</v>
      </c>
      <c r="B283" s="51" t="s">
        <v>195</v>
      </c>
      <c r="C283" s="86">
        <f t="shared" ref="C283" si="107">C286</f>
        <v>0</v>
      </c>
      <c r="D283" s="86">
        <f t="shared" ref="D283:H283" si="108">D286</f>
        <v>0</v>
      </c>
      <c r="E283" s="86">
        <f t="shared" si="108"/>
        <v>0</v>
      </c>
      <c r="F283" s="86">
        <f t="shared" si="108"/>
        <v>0</v>
      </c>
      <c r="G283" s="86">
        <f t="shared" si="108"/>
        <v>0</v>
      </c>
      <c r="H283" s="86">
        <f t="shared" si="108"/>
        <v>0</v>
      </c>
    </row>
    <row r="284" spans="1:8" x14ac:dyDescent="0.3">
      <c r="A284" s="22" t="s">
        <v>458</v>
      </c>
      <c r="B284" s="51" t="s">
        <v>206</v>
      </c>
      <c r="C284" s="86">
        <f t="shared" ref="C284:C289" si="109">C285</f>
        <v>0</v>
      </c>
      <c r="D284" s="86">
        <f t="shared" ref="D284:H286" si="110">D285</f>
        <v>0</v>
      </c>
      <c r="E284" s="86">
        <f t="shared" si="110"/>
        <v>0</v>
      </c>
      <c r="F284" s="86">
        <f t="shared" si="110"/>
        <v>0</v>
      </c>
      <c r="G284" s="86">
        <f t="shared" si="110"/>
        <v>0</v>
      </c>
      <c r="H284" s="86">
        <f t="shared" si="110"/>
        <v>0</v>
      </c>
    </row>
    <row r="285" spans="1:8" x14ac:dyDescent="0.3">
      <c r="A285" s="22" t="s">
        <v>459</v>
      </c>
      <c r="B285" s="51" t="s">
        <v>189</v>
      </c>
      <c r="C285" s="86">
        <f t="shared" si="109"/>
        <v>0</v>
      </c>
      <c r="D285" s="86">
        <f t="shared" si="110"/>
        <v>0</v>
      </c>
      <c r="E285" s="86">
        <f t="shared" si="110"/>
        <v>0</v>
      </c>
      <c r="F285" s="86">
        <f t="shared" si="110"/>
        <v>0</v>
      </c>
      <c r="G285" s="86">
        <f t="shared" si="110"/>
        <v>0</v>
      </c>
      <c r="H285" s="86">
        <f t="shared" si="110"/>
        <v>0</v>
      </c>
    </row>
    <row r="286" spans="1:8" ht="30" x14ac:dyDescent="0.3">
      <c r="A286" s="22" t="s">
        <v>460</v>
      </c>
      <c r="B286" s="52" t="s">
        <v>195</v>
      </c>
      <c r="C286" s="86">
        <f t="shared" si="109"/>
        <v>0</v>
      </c>
      <c r="D286" s="86">
        <f t="shared" si="110"/>
        <v>0</v>
      </c>
      <c r="E286" s="86">
        <f t="shared" si="110"/>
        <v>0</v>
      </c>
      <c r="F286" s="86">
        <f t="shared" si="110"/>
        <v>0</v>
      </c>
      <c r="G286" s="86">
        <f t="shared" si="110"/>
        <v>0</v>
      </c>
      <c r="H286" s="86">
        <f t="shared" si="110"/>
        <v>0</v>
      </c>
    </row>
    <row r="287" spans="1:8" x14ac:dyDescent="0.3">
      <c r="A287" s="22" t="s">
        <v>461</v>
      </c>
      <c r="B287" s="51" t="s">
        <v>437</v>
      </c>
      <c r="C287" s="86">
        <f t="shared" si="109"/>
        <v>0</v>
      </c>
      <c r="D287" s="86">
        <f t="shared" ref="D287:H289" si="111">D288</f>
        <v>0</v>
      </c>
      <c r="E287" s="86">
        <f t="shared" si="111"/>
        <v>0</v>
      </c>
      <c r="F287" s="86">
        <f t="shared" si="111"/>
        <v>0</v>
      </c>
      <c r="G287" s="86">
        <f t="shared" si="111"/>
        <v>0</v>
      </c>
      <c r="H287" s="86">
        <f t="shared" si="111"/>
        <v>0</v>
      </c>
    </row>
    <row r="288" spans="1:8" x14ac:dyDescent="0.3">
      <c r="A288" s="22" t="s">
        <v>462</v>
      </c>
      <c r="B288" s="51" t="s">
        <v>441</v>
      </c>
      <c r="C288" s="86">
        <f t="shared" si="109"/>
        <v>0</v>
      </c>
      <c r="D288" s="86">
        <f t="shared" si="111"/>
        <v>0</v>
      </c>
      <c r="E288" s="86">
        <f t="shared" si="111"/>
        <v>0</v>
      </c>
      <c r="F288" s="86">
        <f t="shared" si="111"/>
        <v>0</v>
      </c>
      <c r="G288" s="86">
        <f t="shared" si="111"/>
        <v>0</v>
      </c>
      <c r="H288" s="86">
        <f t="shared" si="111"/>
        <v>0</v>
      </c>
    </row>
    <row r="289" spans="1:8" x14ac:dyDescent="0.3">
      <c r="A289" s="22" t="s">
        <v>463</v>
      </c>
      <c r="B289" s="51" t="s">
        <v>451</v>
      </c>
      <c r="C289" s="86">
        <f t="shared" si="109"/>
        <v>0</v>
      </c>
      <c r="D289" s="86">
        <f t="shared" si="111"/>
        <v>0</v>
      </c>
      <c r="E289" s="86">
        <f t="shared" si="111"/>
        <v>0</v>
      </c>
      <c r="F289" s="86">
        <f t="shared" si="111"/>
        <v>0</v>
      </c>
      <c r="G289" s="86">
        <f t="shared" si="111"/>
        <v>0</v>
      </c>
      <c r="H289" s="86">
        <f t="shared" si="111"/>
        <v>0</v>
      </c>
    </row>
    <row r="290" spans="1:8" x14ac:dyDescent="0.3">
      <c r="A290" s="22" t="s">
        <v>464</v>
      </c>
      <c r="B290" s="52" t="s">
        <v>453</v>
      </c>
      <c r="C290" s="45"/>
      <c r="D290" s="90"/>
      <c r="E290" s="90"/>
      <c r="F290" s="90"/>
      <c r="G290" s="45"/>
      <c r="H290" s="45"/>
    </row>
    <row r="293" spans="1:8" x14ac:dyDescent="0.3">
      <c r="A293" s="105" t="s">
        <v>523</v>
      </c>
      <c r="B293" s="105"/>
      <c r="C293" s="5"/>
      <c r="D293" s="46"/>
      <c r="E293" s="105" t="s">
        <v>524</v>
      </c>
      <c r="F293" s="105"/>
    </row>
    <row r="294" spans="1:8" x14ac:dyDescent="0.3">
      <c r="A294" s="105"/>
      <c r="B294" s="105"/>
      <c r="C294" s="5"/>
      <c r="D294" s="46"/>
      <c r="E294" s="105"/>
      <c r="F294" s="105"/>
    </row>
  </sheetData>
  <protectedRanges>
    <protectedRange sqref="B2:B3 C1:C3" name="Zonă1_1" securityDescriptor="O:WDG:WDD:(A;;CC;;;WD)"/>
    <protectedRange sqref="G143:H144 G46:H51 G206:H211 G70:H70 G37:H40 G161:H163 G112:H113 G62:H66 G81:H85 G92:H94 G54:H57 G200:H200 G134:H140 G25:H33 G35:H35 G103:H106 G96:H97 G115:H116 G118:H119 G121:H122 G124:H125 G127:H128 G146:H147 G149:H153 G155:H158 G100:H101 G165:H168 G179:H181" name="Zonă3"/>
    <protectedRange sqref="B1" name="Zonă1_1_1_1_1_1" securityDescriptor="O:WDG:WDD:(A;;CC;;;WD)"/>
  </protectedRanges>
  <mergeCells count="5">
    <mergeCell ref="A293:B293"/>
    <mergeCell ref="E293:F293"/>
    <mergeCell ref="A294:B294"/>
    <mergeCell ref="E294:F294"/>
    <mergeCell ref="A4:B4"/>
  </mergeCells>
  <printOptions horizontalCentered="1"/>
  <pageMargins left="0" right="0" top="0.21" bottom="0.18" header="0.17" footer="0.17"/>
  <pageSetup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2022-10-13T06:10:27Z</cp:lastPrinted>
  <dcterms:created xsi:type="dcterms:W3CDTF">2020-08-07T11:14:11Z</dcterms:created>
  <dcterms:modified xsi:type="dcterms:W3CDTF">2023-03-02T13:07:43Z</dcterms:modified>
</cp:coreProperties>
</file>